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O:\STUDENTAFFAIRS\Registrars_Imaged_Documents\calendar\Medical School\"/>
    </mc:Choice>
  </mc:AlternateContent>
  <xr:revisionPtr revIDLastSave="0" documentId="8_{2BABAAED-C8CF-4602-A802-78777CFE868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MedSch-5 Years (SW)" sheetId="1" r:id="rId1"/>
  </sheets>
  <definedNames>
    <definedName name="_xlnm.Print_Area" localSheetId="0">'MedSch-5 Years (SW)'!$A$1:$U$56</definedName>
    <definedName name="_xlnm.Print_Area">'MedSch-5 Years (SW)'!$A$1:$U$56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7" i="1" l="1"/>
  <c r="C7" i="1" s="1"/>
  <c r="B9" i="1"/>
  <c r="B12" i="1" s="1"/>
  <c r="B40" i="1"/>
  <c r="B46" i="1" s="1"/>
  <c r="B33" i="1" s="1"/>
  <c r="B18" i="1"/>
  <c r="B15" i="1" s="1"/>
  <c r="B20" i="1"/>
  <c r="B23" i="1" s="1"/>
  <c r="B25" i="1"/>
  <c r="B28" i="1" s="1"/>
  <c r="B30" i="1"/>
  <c r="B35" i="1"/>
  <c r="B38" i="1" s="1"/>
  <c r="C25" i="1" l="1"/>
  <c r="B44" i="1"/>
  <c r="B2" i="1"/>
  <c r="C35" i="1"/>
  <c r="C38" i="1" s="1"/>
  <c r="C18" i="1"/>
  <c r="C15" i="1" s="1"/>
  <c r="D7" i="1"/>
  <c r="E7" i="1" s="1"/>
  <c r="C9" i="1"/>
  <c r="C20" i="1" s="1"/>
  <c r="C23" i="1" s="1"/>
  <c r="C2" i="1"/>
  <c r="D2" i="1" l="1"/>
  <c r="C12" i="1"/>
  <c r="C40" i="1"/>
  <c r="C28" i="1"/>
  <c r="D18" i="1"/>
  <c r="D15" i="1" s="1"/>
  <c r="D9" i="1"/>
  <c r="D12" i="1" s="1"/>
  <c r="E18" i="1"/>
  <c r="E15" i="1" s="1"/>
  <c r="E9" i="1"/>
  <c r="E2" i="1"/>
  <c r="F7" i="1"/>
  <c r="C46" i="1" l="1"/>
  <c r="C30" i="1"/>
  <c r="D20" i="1"/>
  <c r="D23" i="1" s="1"/>
  <c r="E20" i="1"/>
  <c r="E23" i="1" s="1"/>
  <c r="E12" i="1"/>
  <c r="F2" i="1"/>
  <c r="G7" i="1"/>
  <c r="F9" i="1"/>
  <c r="F18" i="1"/>
  <c r="F15" i="1" s="1"/>
  <c r="D25" i="1" l="1"/>
  <c r="D35" i="1"/>
  <c r="D38" i="1" s="1"/>
  <c r="C44" i="1"/>
  <c r="C33" i="1"/>
  <c r="F12" i="1"/>
  <c r="F20" i="1"/>
  <c r="F23" i="1" s="1"/>
  <c r="H7" i="1"/>
  <c r="G9" i="1"/>
  <c r="G18" i="1"/>
  <c r="G15" i="1" s="1"/>
  <c r="G2" i="1"/>
  <c r="D40" i="1" l="1"/>
  <c r="D28" i="1"/>
  <c r="G20" i="1"/>
  <c r="G23" i="1" s="1"/>
  <c r="G12" i="1"/>
  <c r="H9" i="1"/>
  <c r="I7" i="1"/>
  <c r="H18" i="1"/>
  <c r="H15" i="1" s="1"/>
  <c r="H2" i="1"/>
  <c r="D46" i="1" l="1"/>
  <c r="D30" i="1"/>
  <c r="J7" i="1"/>
  <c r="I18" i="1"/>
  <c r="I15" i="1" s="1"/>
  <c r="I9" i="1"/>
  <c r="I2" i="1"/>
  <c r="H20" i="1"/>
  <c r="H23" i="1" s="1"/>
  <c r="H12" i="1"/>
  <c r="E25" i="1" l="1"/>
  <c r="E35" i="1"/>
  <c r="E38" i="1" s="1"/>
  <c r="D44" i="1"/>
  <c r="D33" i="1"/>
  <c r="K7" i="1"/>
  <c r="J18" i="1"/>
  <c r="J15" i="1" s="1"/>
  <c r="J9" i="1"/>
  <c r="J2" i="1"/>
  <c r="I12" i="1"/>
  <c r="I20" i="1"/>
  <c r="I23" i="1" s="1"/>
  <c r="E40" i="1" l="1"/>
  <c r="E28" i="1"/>
  <c r="K18" i="1"/>
  <c r="K15" i="1" s="1"/>
  <c r="K2" i="1"/>
  <c r="K9" i="1"/>
  <c r="L7" i="1"/>
  <c r="J20" i="1"/>
  <c r="J23" i="1" s="1"/>
  <c r="J12" i="1"/>
  <c r="E30" i="1" l="1"/>
  <c r="E46" i="1"/>
  <c r="M7" i="1"/>
  <c r="L2" i="1"/>
  <c r="L9" i="1"/>
  <c r="L18" i="1"/>
  <c r="L15" i="1" s="1"/>
  <c r="K12" i="1"/>
  <c r="K20" i="1"/>
  <c r="K23" i="1" s="1"/>
  <c r="E33" i="1" l="1"/>
  <c r="F35" i="1"/>
  <c r="F38" i="1" s="1"/>
  <c r="E44" i="1"/>
  <c r="F25" i="1"/>
  <c r="M9" i="1"/>
  <c r="N7" i="1"/>
  <c r="M18" i="1"/>
  <c r="M15" i="1" s="1"/>
  <c r="M2" i="1"/>
  <c r="L20" i="1"/>
  <c r="L23" i="1" s="1"/>
  <c r="L12" i="1"/>
  <c r="F40" i="1" l="1"/>
  <c r="F28" i="1"/>
  <c r="M12" i="1"/>
  <c r="M20" i="1"/>
  <c r="M23" i="1" s="1"/>
  <c r="N2" i="1"/>
  <c r="O7" i="1"/>
  <c r="N18" i="1"/>
  <c r="N15" i="1" s="1"/>
  <c r="N9" i="1"/>
  <c r="F46" i="1" l="1"/>
  <c r="F30" i="1"/>
  <c r="O18" i="1"/>
  <c r="O15" i="1" s="1"/>
  <c r="O9" i="1"/>
  <c r="P7" i="1"/>
  <c r="O2" i="1"/>
  <c r="N20" i="1"/>
  <c r="N23" i="1" s="1"/>
  <c r="N12" i="1"/>
  <c r="F33" i="1" l="1"/>
  <c r="G35" i="1"/>
  <c r="G38" i="1" s="1"/>
  <c r="G25" i="1"/>
  <c r="F44" i="1"/>
  <c r="P2" i="1"/>
  <c r="P18" i="1"/>
  <c r="P15" i="1" s="1"/>
  <c r="Q7" i="1"/>
  <c r="O20" i="1"/>
  <c r="O23" i="1" s="1"/>
  <c r="O12" i="1"/>
  <c r="G28" i="1" l="1"/>
  <c r="G40" i="1"/>
  <c r="Q2" i="1"/>
  <c r="Q18" i="1"/>
  <c r="Q15" i="1" s="1"/>
  <c r="R7" i="1"/>
  <c r="G30" i="1" l="1"/>
  <c r="G46" i="1"/>
  <c r="R18" i="1"/>
  <c r="R15" i="1" s="1"/>
  <c r="R2" i="1"/>
  <c r="S7" i="1"/>
  <c r="H35" i="1" l="1"/>
  <c r="H38" i="1" s="1"/>
  <c r="G33" i="1"/>
  <c r="G44" i="1"/>
  <c r="H25" i="1"/>
  <c r="S2" i="1"/>
  <c r="S18" i="1"/>
  <c r="S15" i="1" s="1"/>
  <c r="T7" i="1"/>
  <c r="H28" i="1" l="1"/>
  <c r="H40" i="1"/>
  <c r="U7" i="1"/>
  <c r="T18" i="1"/>
  <c r="T15" i="1" s="1"/>
  <c r="T2" i="1"/>
  <c r="H46" i="1" l="1"/>
  <c r="H30" i="1"/>
  <c r="U18" i="1"/>
  <c r="U15" i="1" s="1"/>
  <c r="V7" i="1"/>
  <c r="U2" i="1"/>
  <c r="I25" i="1" l="1"/>
  <c r="I35" i="1"/>
  <c r="I38" i="1" s="1"/>
  <c r="H44" i="1"/>
  <c r="H33" i="1"/>
  <c r="W7" i="1"/>
  <c r="V18" i="1"/>
  <c r="V15" i="1" s="1"/>
  <c r="V2" i="1"/>
  <c r="I28" i="1" l="1"/>
  <c r="I40" i="1"/>
  <c r="W18" i="1"/>
  <c r="W15" i="1" s="1"/>
  <c r="W2" i="1"/>
  <c r="I46" i="1" l="1"/>
  <c r="I30" i="1"/>
  <c r="I33" i="1" l="1"/>
  <c r="J35" i="1"/>
  <c r="J38" i="1" s="1"/>
  <c r="J25" i="1"/>
  <c r="I44" i="1"/>
  <c r="J40" i="1" l="1"/>
  <c r="J28" i="1"/>
  <c r="J46" i="1" l="1"/>
  <c r="J30" i="1"/>
  <c r="J44" i="1" l="1"/>
  <c r="J33" i="1"/>
  <c r="K25" i="1"/>
  <c r="K35" i="1"/>
  <c r="K38" i="1" s="1"/>
  <c r="K28" i="1" l="1"/>
  <c r="K40" i="1"/>
  <c r="K46" i="1" l="1"/>
  <c r="K30" i="1"/>
  <c r="L35" i="1" l="1"/>
  <c r="L38" i="1" s="1"/>
  <c r="K44" i="1"/>
  <c r="L25" i="1"/>
  <c r="K33" i="1"/>
  <c r="L40" i="1" l="1"/>
  <c r="L28" i="1"/>
  <c r="L46" i="1" l="1"/>
  <c r="L30" i="1"/>
  <c r="M35" i="1" l="1"/>
  <c r="M38" i="1" s="1"/>
  <c r="M25" i="1"/>
  <c r="L44" i="1"/>
  <c r="L33" i="1"/>
  <c r="M28" i="1" l="1"/>
  <c r="M40" i="1"/>
  <c r="M30" i="1" l="1"/>
  <c r="M46" i="1"/>
  <c r="M33" i="1" l="1"/>
  <c r="N25" i="1"/>
  <c r="N35" i="1"/>
  <c r="N38" i="1" s="1"/>
  <c r="M44" i="1"/>
  <c r="N28" i="1" l="1"/>
  <c r="N40" i="1"/>
  <c r="N30" i="1" l="1"/>
  <c r="N46" i="1"/>
  <c r="O35" i="1" l="1"/>
  <c r="O38" i="1" s="1"/>
  <c r="O25" i="1"/>
  <c r="N33" i="1"/>
  <c r="N44" i="1"/>
  <c r="O28" i="1" l="1"/>
  <c r="O40" i="1"/>
  <c r="O30" i="1" l="1"/>
  <c r="O46" i="1"/>
  <c r="O44" i="1" l="1"/>
  <c r="P25" i="1"/>
  <c r="O33" i="1"/>
  <c r="P35" i="1"/>
  <c r="P38" i="1" s="1"/>
  <c r="P40" i="1" l="1"/>
  <c r="P28" i="1"/>
  <c r="P30" i="1" l="1"/>
  <c r="P9" i="1"/>
  <c r="P46" i="1"/>
  <c r="Q25" i="1" l="1"/>
  <c r="P44" i="1"/>
  <c r="P33" i="1"/>
  <c r="P45" i="1"/>
  <c r="Q35" i="1"/>
  <c r="Q38" i="1" s="1"/>
  <c r="P12" i="1"/>
  <c r="P20" i="1"/>
  <c r="P23" i="1" s="1"/>
  <c r="Q40" i="1" l="1"/>
  <c r="Q28" i="1"/>
  <c r="Q30" i="1" l="1"/>
  <c r="Q9" i="1"/>
  <c r="Q46" i="1"/>
  <c r="R25" i="1" l="1"/>
  <c r="R35" i="1"/>
  <c r="R38" i="1" s="1"/>
  <c r="Q44" i="1"/>
  <c r="Q33" i="1"/>
  <c r="Q12" i="1"/>
  <c r="Q20" i="1"/>
  <c r="Q23" i="1" s="1"/>
  <c r="R40" i="1" l="1"/>
  <c r="R28" i="1"/>
  <c r="R9" i="1" l="1"/>
  <c r="R30" i="1"/>
  <c r="R46" i="1"/>
  <c r="R33" i="1" l="1"/>
  <c r="R44" i="1"/>
  <c r="R45" i="1"/>
  <c r="S35" i="1"/>
  <c r="S38" i="1" s="1"/>
  <c r="S25" i="1"/>
  <c r="R20" i="1"/>
  <c r="R23" i="1" s="1"/>
  <c r="R12" i="1"/>
  <c r="S28" i="1" l="1"/>
  <c r="S40" i="1"/>
  <c r="S9" i="1" l="1"/>
  <c r="S30" i="1"/>
  <c r="S46" i="1"/>
  <c r="S12" i="1" l="1"/>
  <c r="S20" i="1"/>
  <c r="S23" i="1" s="1"/>
  <c r="T25" i="1"/>
  <c r="S33" i="1"/>
  <c r="T35" i="1"/>
  <c r="T38" i="1" s="1"/>
  <c r="S44" i="1"/>
  <c r="T40" i="1" l="1"/>
  <c r="T28" i="1"/>
  <c r="T9" i="1" l="1"/>
  <c r="T30" i="1"/>
  <c r="T46" i="1"/>
  <c r="U35" i="1" l="1"/>
  <c r="U38" i="1" s="1"/>
  <c r="T44" i="1"/>
  <c r="U25" i="1"/>
  <c r="T33" i="1"/>
  <c r="T20" i="1"/>
  <c r="T23" i="1" s="1"/>
  <c r="T12" i="1"/>
  <c r="U28" i="1" l="1"/>
  <c r="U40" i="1"/>
  <c r="U46" i="1" l="1"/>
  <c r="U30" i="1"/>
  <c r="U9" i="1"/>
  <c r="U20" i="1" l="1"/>
  <c r="U23" i="1" s="1"/>
  <c r="U12" i="1"/>
  <c r="V35" i="1"/>
  <c r="V38" i="1" s="1"/>
  <c r="V25" i="1"/>
  <c r="U44" i="1"/>
  <c r="U33" i="1"/>
  <c r="V28" i="1" l="1"/>
  <c r="V40" i="1"/>
  <c r="V30" i="1" l="1"/>
  <c r="V46" i="1"/>
  <c r="V9" i="1"/>
  <c r="V12" i="1" l="1"/>
  <c r="V20" i="1"/>
  <c r="V23" i="1" s="1"/>
  <c r="W35" i="1"/>
  <c r="W38" i="1" s="1"/>
  <c r="V44" i="1"/>
  <c r="W25" i="1"/>
  <c r="V33" i="1"/>
  <c r="W28" i="1" l="1"/>
  <c r="W40" i="1"/>
  <c r="W9" i="1" l="1"/>
  <c r="W30" i="1"/>
  <c r="W46" i="1"/>
  <c r="W12" i="1" l="1"/>
  <c r="W20" i="1"/>
  <c r="W23" i="1" s="1"/>
  <c r="W33" i="1"/>
  <c r="W44" i="1"/>
</calcChain>
</file>

<file path=xl/sharedStrings.xml><?xml version="1.0" encoding="utf-8"?>
<sst xmlns="http://schemas.openxmlformats.org/spreadsheetml/2006/main" count="271" uniqueCount="164">
  <si>
    <t>CLASS/KEY DATE</t>
  </si>
  <si>
    <t>MS1 END FALL</t>
  </si>
  <si>
    <t>MS1 END DATE</t>
  </si>
  <si>
    <t>MS2 END FALL</t>
  </si>
  <si>
    <t>MS2 END DATE</t>
  </si>
  <si>
    <t>MS3 END FALL</t>
  </si>
  <si>
    <t>MS3 END SPRING</t>
  </si>
  <si>
    <t>MS4 END FALL</t>
  </si>
  <si>
    <t>MS4 END SPRING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</si>
  <si>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</si>
  <si>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</si>
  <si>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</si>
  <si>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</si>
  <si>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</si>
  <si>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</si>
  <si>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</si>
  <si>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</si>
  <si>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</si>
  <si>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</si>
  <si>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</si>
  <si>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</si>
  <si>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</si>
  <si>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</si>
  <si>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</si>
  <si>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</si>
  <si>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</si>
  <si>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</si>
  <si>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</si>
  <si>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</si>
  <si>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</si>
  <si>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</si>
  <si>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</si>
  <si>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</si>
  <si>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</si>
  <si>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MS4 OFFICIAL DEGREE CONFERRAL</t>
  </si>
  <si>
    <t>MS4 COMMENCEMENT EVENT DATE</t>
  </si>
  <si>
    <t>TBA</t>
  </si>
  <si>
    <t>2021-2022</t>
  </si>
  <si>
    <t>2022-2023</t>
  </si>
  <si>
    <t>WINTER BREAK</t>
  </si>
  <si>
    <t>12/15/18-12/30/18</t>
  </si>
  <si>
    <t>MS1 SUMMER BREAK</t>
  </si>
  <si>
    <t>5/26/19-8/4/19</t>
  </si>
  <si>
    <t>NA</t>
  </si>
  <si>
    <t>SPRING BREAK</t>
  </si>
  <si>
    <t>MATCH DAY</t>
  </si>
  <si>
    <t>3/24/19-3/31/19</t>
  </si>
  <si>
    <t>3/24/19-4/7/19</t>
  </si>
  <si>
    <t>3/21/20-4/5/20</t>
  </si>
  <si>
    <t>MS2 BEGIN FALL (19 wks; same as previous curriculum)</t>
  </si>
  <si>
    <t>MS3 BEGIN FALL (24 wks; same as previous curriculum)</t>
  </si>
  <si>
    <t>MS4 BEGIN FALL (24 wks; same as previous curriculum)</t>
  </si>
  <si>
    <t>3/18/22 (est)</t>
  </si>
  <si>
    <t>3/17/23 (est)</t>
  </si>
  <si>
    <t>12/14/19-12/29/19</t>
  </si>
  <si>
    <t>MS1 BEGIN SPRING (21 wks including Spring Break; same as previous curriculum)</t>
  </si>
  <si>
    <t>MS2 BEGIN SPRING (26 wks including Spring Break; previously 19 weeks)</t>
  </si>
  <si>
    <t>MS3 BEGIN SPRING (26 wks including Spring Break; same as previous curriculum)</t>
  </si>
  <si>
    <t>MS4 BEGIN SPRING (18 wks including Spring Break; previously 22 weeks)</t>
  </si>
  <si>
    <t>3/21/20-3/29/20</t>
  </si>
  <si>
    <t>12/19/20-1/3/21</t>
  </si>
  <si>
    <t xml:space="preserve">12/18/21-1/2/22  </t>
  </si>
  <si>
    <t>5/28/22-8/8/22</t>
  </si>
  <si>
    <t>5/23/20-8/2/20</t>
  </si>
  <si>
    <t>5/29/21-8/8/21</t>
  </si>
  <si>
    <t>12/18/21-1/2/22</t>
  </si>
  <si>
    <t>12/17/22-1/1/23</t>
  </si>
  <si>
    <t>03/26/22-04/10/22</t>
  </si>
  <si>
    <t>03/27/21-4/11/21</t>
  </si>
  <si>
    <t>03/27/21-4/04/21</t>
  </si>
  <si>
    <t>03/26/22-04/03/22</t>
  </si>
  <si>
    <t>11/26/20-11/29/20</t>
  </si>
  <si>
    <t>11/25/21-11/28/21</t>
  </si>
  <si>
    <t>11/24/22-11/27/22</t>
  </si>
  <si>
    <t>WHITE COAT CEREMONY</t>
  </si>
  <si>
    <t>CENSUS FALL (MS1 &amp; MS2)</t>
  </si>
  <si>
    <t>CENSUS SPRING (MS1 &amp; MS2)</t>
  </si>
  <si>
    <t>CENSUS FALL (MS3 &amp; MS4)</t>
  </si>
  <si>
    <t>CENSUS SPRING (MS3 &amp; MS4)</t>
  </si>
  <si>
    <t>THANKSGIVING HOLIDAY OBSERVED</t>
  </si>
  <si>
    <t>11/22/18-11/25/18</t>
  </si>
  <si>
    <t>11/28/19-12/1/19</t>
  </si>
  <si>
    <t xml:space="preserve">8/5/29 - 8/10/19 </t>
  </si>
  <si>
    <t>8/3/20 - 8/8/20</t>
  </si>
  <si>
    <t>3/19/2021 (est)</t>
  </si>
  <si>
    <t>3/20/2020 (est)</t>
  </si>
  <si>
    <t xml:space="preserve">12/12/20-1/3/20  </t>
  </si>
  <si>
    <t xml:space="preserve">12/12/20-1/3/21 </t>
  </si>
  <si>
    <t>2023-2024</t>
  </si>
  <si>
    <t>2024-2025</t>
  </si>
  <si>
    <t>11/23/23-11/26/23</t>
  </si>
  <si>
    <t>11/28/24-12/1/24</t>
  </si>
  <si>
    <t>12/16/23-12/31/23</t>
  </si>
  <si>
    <t>3/23/24-3/31/24</t>
  </si>
  <si>
    <t>5/25/24-8/4/24</t>
  </si>
  <si>
    <t>3/23/24-4/7/24</t>
  </si>
  <si>
    <t>3/15/24 (est)</t>
  </si>
  <si>
    <t>3/21/25 (est)</t>
  </si>
  <si>
    <t>8/2/21 - 8/7/21</t>
  </si>
  <si>
    <t>4/2/2022-4/10/2022</t>
  </si>
  <si>
    <t>8/1/22 - 8/6/22</t>
  </si>
  <si>
    <t>7/31/23 - 8/5/23</t>
  </si>
  <si>
    <t>7/29/23 - 8/3/24</t>
  </si>
  <si>
    <t>3/25/23-4/2/23</t>
  </si>
  <si>
    <t>3/25/23-4/9/23</t>
  </si>
  <si>
    <t>4/1/2022-4/9/2022</t>
  </si>
  <si>
    <t>5/27/23-8/7/23</t>
  </si>
  <si>
    <t>2025-2026</t>
  </si>
  <si>
    <t>2026-2027</t>
  </si>
  <si>
    <t>11/27/25-11/30/25</t>
  </si>
  <si>
    <t>3/28/26-4/05/26</t>
  </si>
  <si>
    <t>3/27/27-4/04/27</t>
  </si>
  <si>
    <t>3/28/26-4/12/26</t>
  </si>
  <si>
    <t>3/27/27-4/11/27</t>
  </si>
  <si>
    <t>5/29/27-8/08/27</t>
  </si>
  <si>
    <t>3/20/26 (est)</t>
  </si>
  <si>
    <t>3/18/27 (est)</t>
  </si>
  <si>
    <t>MS1 CLASSES BEGIN FALL (19 wks; previously 18 weeks)</t>
  </si>
  <si>
    <t>MS1 YR BEGINS - ORIENTATION &amp; PRE-OP</t>
  </si>
  <si>
    <t>12/14/24-1/5/25</t>
  </si>
  <si>
    <t>3/29/25-4/6/25</t>
  </si>
  <si>
    <t>12/14/24-1/5/2025</t>
  </si>
  <si>
    <t>3/29/25-4/13/25</t>
  </si>
  <si>
    <t>4/5/25-4/13/25</t>
  </si>
  <si>
    <t>3/30/24-4/7/24</t>
  </si>
  <si>
    <t>8/4/25 - 8/9/25</t>
  </si>
  <si>
    <t>12/20/25-1/4/2026</t>
  </si>
  <si>
    <t>12/20/25-1/4/26</t>
  </si>
  <si>
    <t>4/4/26-4/12/26</t>
  </si>
  <si>
    <t>11/26/26-11/29/26</t>
  </si>
  <si>
    <t>12/19/26-01/03/27</t>
  </si>
  <si>
    <t>4/3/27-4/11/27</t>
  </si>
  <si>
    <t>2027-2028</t>
  </si>
  <si>
    <t>11/25/27-11/28/27</t>
  </si>
  <si>
    <t>8/3/26 - 8/8/26</t>
  </si>
  <si>
    <t>8/2/27 - 8/7/27</t>
  </si>
  <si>
    <t>12/18/27-01/02/28</t>
  </si>
  <si>
    <t>3/25/28-4/2/28</t>
  </si>
  <si>
    <t>5/27/28-8/6/28</t>
  </si>
  <si>
    <t>3/25/28-4/9/28</t>
  </si>
  <si>
    <t>4/1/28-4/9/28</t>
  </si>
  <si>
    <t>5/31/25-8/11/25</t>
  </si>
  <si>
    <t>12/16/23-1/1/24</t>
  </si>
  <si>
    <t>2028-2029</t>
  </si>
  <si>
    <t>5/30/26-8/02/26</t>
  </si>
  <si>
    <t>2029-2030</t>
  </si>
  <si>
    <t>7/31/28 - 8/5/28</t>
  </si>
  <si>
    <t>11/23/28-11/26/28</t>
  </si>
  <si>
    <t>12/16/28-12/31/28</t>
  </si>
  <si>
    <t>3/23/29-3/31/29</t>
  </si>
  <si>
    <t>5/25/29-8/4/29</t>
  </si>
  <si>
    <t>3/23/29-4/7/29</t>
  </si>
  <si>
    <t>12/16/28-01/1/29</t>
  </si>
  <si>
    <t>3/30/29-4/7/29</t>
  </si>
  <si>
    <t>3/15/29 (est)</t>
  </si>
  <si>
    <t>3/18/28 (est)</t>
  </si>
  <si>
    <t>3/30/30-4/7/30</t>
  </si>
  <si>
    <t>7/30/29 - 8/4/29</t>
  </si>
  <si>
    <t>11/22/29-11/25/29</t>
  </si>
  <si>
    <t>12/15/29-1/6/29</t>
  </si>
  <si>
    <t>6/1/30-8/4/30</t>
  </si>
  <si>
    <t>4/6/30-4/14/30</t>
  </si>
  <si>
    <t>3/30/30-4/14/30</t>
  </si>
  <si>
    <t>3/15/30 (est)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</si>
</sst>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8" x14ac:knownFonts="1">
    <font>
      <sz val="12"/>
      <name val="Arial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rgb="FFC00000"/>
      <name val="Times New Roman"/>
      <family val="1"/>
    </font>
    <font>
      <b/>
      <sz val="10"/>
      <color rgb="FF00B050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indexed="8"/>
      </right>
      <top style="medium">
        <color indexed="64"/>
      </top>
      <bottom style="thin">
        <color auto="1"/>
      </bottom>
      <diagonal/>
    </border>
    <border>
      <left style="thin">
        <color indexed="8"/>
      </left>
      <right style="double">
        <color indexed="8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64" fontId="1" fillId="0" borderId="2" xfId="0" applyNumberFormat="1" applyFont="1" applyBorder="1" applyAlignment="1">
      <alignment horizontal="right" wrapText="1"/>
    </xf>
    <xf numFmtId="0" fontId="1" fillId="0" borderId="0" xfId="0" applyFont="1" applyAlignment="1">
      <alignment horizontal="right" wrapText="1"/>
    </xf>
    <xf numFmtId="164" fontId="1" fillId="0" borderId="3" xfId="0" applyNumberFormat="1" applyFont="1" applyBorder="1" applyAlignment="1">
      <alignment horizontal="right" wrapText="1"/>
    </xf>
    <xf numFmtId="164" fontId="1" fillId="0" borderId="1" xfId="0" applyNumberFormat="1" applyFont="1" applyBorder="1" applyAlignment="1">
      <alignment wrapText="1"/>
    </xf>
    <xf numFmtId="164" fontId="1" fillId="0" borderId="2" xfId="0" applyNumberFormat="1" applyFont="1" applyBorder="1" applyAlignment="1">
      <alignment wrapText="1"/>
    </xf>
    <xf numFmtId="164" fontId="7" fillId="0" borderId="5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right" vertical="center" wrapText="1"/>
    </xf>
    <xf numFmtId="164" fontId="1" fillId="0" borderId="2" xfId="0" applyNumberFormat="1" applyFont="1" applyBorder="1" applyAlignment="1">
      <alignment horizontal="right" vertical="center" wrapText="1"/>
    </xf>
    <xf numFmtId="164" fontId="1" fillId="0" borderId="3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right" wrapText="1"/>
    </xf>
    <xf numFmtId="14" fontId="1" fillId="0" borderId="4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164" fontId="1" fillId="0" borderId="6" xfId="0" applyNumberFormat="1" applyFont="1" applyBorder="1" applyAlignment="1">
      <alignment horizontal="right" wrapText="1"/>
    </xf>
    <xf numFmtId="164" fontId="1" fillId="0" borderId="6" xfId="0" applyNumberFormat="1" applyFont="1" applyBorder="1" applyAlignment="1">
      <alignment wrapText="1"/>
    </xf>
    <xf numFmtId="164" fontId="2" fillId="0" borderId="6" xfId="0" applyNumberFormat="1" applyFont="1" applyBorder="1" applyAlignment="1">
      <alignment horizontal="right" wrapText="1"/>
    </xf>
    <xf numFmtId="164" fontId="7" fillId="0" borderId="6" xfId="0" applyNumberFormat="1" applyFont="1" applyBorder="1" applyAlignment="1">
      <alignment horizontal="right" vertical="center" wrapText="1"/>
    </xf>
    <xf numFmtId="164" fontId="1" fillId="0" borderId="6" xfId="0" applyNumberFormat="1" applyFont="1" applyBorder="1" applyAlignment="1">
      <alignment horizontal="right" vertical="center" wrapText="1"/>
    </xf>
    <xf numFmtId="164" fontId="4" fillId="0" borderId="2" xfId="0" applyNumberFormat="1" applyFont="1" applyBorder="1" applyAlignment="1">
      <alignment horizontal="right" wrapText="1"/>
    </xf>
    <xf numFmtId="14" fontId="1" fillId="0" borderId="6" xfId="0" applyNumberFormat="1" applyFont="1" applyBorder="1" applyAlignment="1">
      <alignment wrapText="1"/>
    </xf>
    <xf numFmtId="164" fontId="3" fillId="0" borderId="2" xfId="0" applyNumberFormat="1" applyFont="1" applyBorder="1" applyAlignment="1">
      <alignment horizontal="right" wrapText="1"/>
    </xf>
    <xf numFmtId="164" fontId="1" fillId="0" borderId="2" xfId="0" applyNumberFormat="1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right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14" xfId="0" applyFont="1" applyBorder="1" applyAlignment="1">
      <alignment wrapText="1"/>
    </xf>
    <xf numFmtId="164" fontId="1" fillId="0" borderId="15" xfId="0" applyNumberFormat="1" applyFont="1" applyBorder="1" applyAlignment="1">
      <alignment horizontal="right" wrapText="1"/>
    </xf>
    <xf numFmtId="164" fontId="1" fillId="0" borderId="15" xfId="0" applyNumberFormat="1" applyFont="1" applyBorder="1" applyAlignment="1">
      <alignment horizontal="right" vertical="center" wrapText="1"/>
    </xf>
    <xf numFmtId="0" fontId="2" fillId="0" borderId="16" xfId="0" applyFont="1" applyBorder="1" applyAlignment="1">
      <alignment wrapText="1"/>
    </xf>
    <xf numFmtId="164" fontId="6" fillId="0" borderId="0" xfId="0" applyNumberFormat="1" applyFont="1" applyBorder="1" applyAlignment="1">
      <alignment horizontal="right" wrapText="1"/>
    </xf>
    <xf numFmtId="164" fontId="1" fillId="0" borderId="17" xfId="0" applyNumberFormat="1" applyFont="1" applyBorder="1" applyAlignment="1">
      <alignment horizontal="right" wrapText="1"/>
    </xf>
    <xf numFmtId="164" fontId="1" fillId="0" borderId="0" xfId="0" applyNumberFormat="1" applyFont="1" applyBorder="1" applyAlignment="1">
      <alignment horizontal="right" wrapText="1"/>
    </xf>
    <xf numFmtId="0" fontId="2" fillId="0" borderId="16" xfId="0" applyFont="1" applyBorder="1" applyAlignment="1">
      <alignment vertical="center" wrapText="1"/>
    </xf>
    <xf numFmtId="164" fontId="1" fillId="0" borderId="0" xfId="0" applyNumberFormat="1" applyFont="1" applyBorder="1" applyAlignment="1">
      <alignment horizontal="right" vertical="center" wrapText="1"/>
    </xf>
    <xf numFmtId="164" fontId="5" fillId="0" borderId="0" xfId="0" applyNumberFormat="1" applyFont="1" applyBorder="1" applyAlignment="1">
      <alignment horizontal="right" wrapText="1"/>
    </xf>
    <xf numFmtId="164" fontId="4" fillId="0" borderId="17" xfId="0" applyNumberFormat="1" applyFont="1" applyBorder="1" applyAlignment="1">
      <alignment horizontal="right" wrapText="1"/>
    </xf>
    <xf numFmtId="164" fontId="3" fillId="0" borderId="17" xfId="0" applyNumberFormat="1" applyFont="1" applyBorder="1" applyAlignment="1">
      <alignment horizontal="right" wrapText="1"/>
    </xf>
    <xf numFmtId="14" fontId="1" fillId="0" borderId="0" xfId="0" applyNumberFormat="1" applyFont="1" applyBorder="1" applyAlignment="1">
      <alignment wrapText="1"/>
    </xf>
    <xf numFmtId="0" fontId="2" fillId="0" borderId="18" xfId="0" applyFont="1" applyBorder="1" applyAlignment="1">
      <alignment wrapText="1"/>
    </xf>
    <xf numFmtId="164" fontId="1" fillId="0" borderId="19" xfId="0" applyNumberFormat="1" applyFont="1" applyBorder="1" applyAlignment="1">
      <alignment wrapText="1"/>
    </xf>
    <xf numFmtId="164" fontId="1" fillId="0" borderId="20" xfId="0" applyNumberFormat="1" applyFont="1" applyBorder="1" applyAlignment="1">
      <alignment wrapText="1"/>
    </xf>
    <xf numFmtId="164" fontId="1" fillId="0" borderId="21" xfId="0" applyNumberFormat="1" applyFont="1" applyBorder="1" applyAlignment="1">
      <alignment horizontal="right" wrapText="1"/>
    </xf>
    <xf numFmtId="14" fontId="1" fillId="0" borderId="22" xfId="0" applyNumberFormat="1" applyFont="1" applyBorder="1" applyAlignment="1">
      <alignment wrapText="1"/>
    </xf>
    <xf numFmtId="164" fontId="5" fillId="0" borderId="23" xfId="0" applyNumberFormat="1" applyFont="1" applyBorder="1" applyAlignment="1">
      <alignment horizontal="right" wrapText="1"/>
    </xf>
    <xf numFmtId="164" fontId="3" fillId="0" borderId="20" xfId="0" applyNumberFormat="1" applyFont="1" applyBorder="1" applyAlignment="1">
      <alignment horizontal="right" wrapText="1"/>
    </xf>
    <xf numFmtId="164" fontId="1" fillId="0" borderId="24" xfId="0" applyNumberFormat="1" applyFont="1" applyBorder="1" applyAlignment="1">
      <alignment horizontal="right" wrapText="1"/>
    </xf>
    <xf numFmtId="164" fontId="1" fillId="0" borderId="25" xfId="0" applyNumberFormat="1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47"/>
  <sheetViews>
    <sheetView tabSelected="1" zoomScale="110" zoomScaleNormal="110" zoomScalePageLayoutView="110" workbookViewId="0">
      <pane xSplit="1" ySplit="1" topLeftCell="AD2" activePane="bottomRight" state="frozen"/>
      <selection pane="topRight"/>
      <selection pane="bottomLeft"/>
      <selection pane="bottomRight" activeCell="AI40" sqref="AI40"/>
    </sheetView>
  </sheetViews>
  <sheetFormatPr defaultColWidth="10.6640625" defaultRowHeight="12.75" x14ac:dyDescent="0.2"/>
  <cols>
    <col min="1" max="1" width="19.6640625" style="12" customWidth="1"/>
    <col min="2" max="22" width="10.6640625" style="12" hidden="1" customWidth="1"/>
    <col min="23" max="23" width="0.109375" style="12" hidden="1" customWidth="1"/>
    <col min="24" max="24" width="10.5546875" style="2" hidden="1" customWidth="1"/>
    <col min="25" max="25" width="12.33203125" style="2" hidden="1" customWidth="1"/>
    <col min="26" max="26" width="12" style="22" hidden="1" customWidth="1"/>
    <col min="27" max="27" width="11.6640625" style="2" hidden="1" customWidth="1"/>
    <col min="28" max="30" width="12.33203125" style="2" hidden="1" customWidth="1"/>
    <col min="31" max="31" width="12" style="22" customWidth="1"/>
    <col min="32" max="35" width="11.6640625" style="2" customWidth="1"/>
    <col min="36" max="16384" width="10.6640625" style="12"/>
  </cols>
  <sheetData>
    <row r="1" spans="1:35" ht="20.45" customHeight="1" x14ac:dyDescent="0.2">
      <c r="A1" s="23" t="s">
        <v>0</v>
      </c>
      <c r="B1" s="24" t="s">
        <v>9</v>
      </c>
      <c r="C1" s="25" t="s">
        <v>10</v>
      </c>
      <c r="D1" s="25" t="s">
        <v>11</v>
      </c>
      <c r="E1" s="25" t="s">
        <v>12</v>
      </c>
      <c r="F1" s="25" t="s">
        <v>13</v>
      </c>
      <c r="G1" s="25" t="s">
        <v>14</v>
      </c>
      <c r="H1" s="25" t="s">
        <v>15</v>
      </c>
      <c r="I1" s="25" t="s">
        <v>16</v>
      </c>
      <c r="J1" s="25" t="s">
        <v>17</v>
      </c>
      <c r="K1" s="25" t="s">
        <v>18</v>
      </c>
      <c r="L1" s="25" t="s">
        <v>19</v>
      </c>
      <c r="M1" s="25" t="s">
        <v>20</v>
      </c>
      <c r="N1" s="25" t="s">
        <v>21</v>
      </c>
      <c r="O1" s="25" t="s">
        <v>22</v>
      </c>
      <c r="P1" s="25" t="s">
        <v>23</v>
      </c>
      <c r="Q1" s="25" t="s">
        <v>24</v>
      </c>
      <c r="R1" s="25" t="s">
        <v>25</v>
      </c>
      <c r="S1" s="25" t="s">
        <v>26</v>
      </c>
      <c r="T1" s="25" t="s">
        <v>27</v>
      </c>
      <c r="U1" s="25" t="s">
        <v>28</v>
      </c>
      <c r="V1" s="25" t="s">
        <v>29</v>
      </c>
      <c r="W1" s="25" t="s">
        <v>30</v>
      </c>
      <c r="X1" s="26" t="s">
        <v>31</v>
      </c>
      <c r="Y1" s="27" t="s">
        <v>32</v>
      </c>
      <c r="Z1" s="28" t="s">
        <v>33</v>
      </c>
      <c r="AA1" s="25" t="s">
        <v>37</v>
      </c>
      <c r="AB1" s="29" t="s">
        <v>38</v>
      </c>
      <c r="AC1" s="29" t="s">
        <v>88</v>
      </c>
      <c r="AD1" s="29" t="s">
        <v>89</v>
      </c>
      <c r="AE1" s="28" t="s">
        <v>107</v>
      </c>
      <c r="AF1" s="25" t="s">
        <v>108</v>
      </c>
      <c r="AG1" s="25" t="s">
        <v>132</v>
      </c>
      <c r="AH1" s="25" t="s">
        <v>143</v>
      </c>
      <c r="AI1" s="30" t="s">
        <v>145</v>
      </c>
    </row>
    <row r="2" spans="1:35" ht="25.5" x14ac:dyDescent="0.2">
      <c r="A2" s="31" t="s">
        <v>117</v>
      </c>
      <c r="B2" s="14">
        <f t="shared" ref="B2:S2" si="0">B7-123</f>
        <v>35296</v>
      </c>
      <c r="C2" s="14">
        <f t="shared" si="0"/>
        <v>35660</v>
      </c>
      <c r="D2" s="14">
        <f t="shared" si="0"/>
        <v>36024</v>
      </c>
      <c r="E2" s="14">
        <f t="shared" si="0"/>
        <v>36388</v>
      </c>
      <c r="F2" s="14">
        <f t="shared" si="0"/>
        <v>36752</v>
      </c>
      <c r="G2" s="14">
        <f t="shared" si="0"/>
        <v>37123</v>
      </c>
      <c r="H2" s="14">
        <f t="shared" si="0"/>
        <v>37487</v>
      </c>
      <c r="I2" s="14">
        <f t="shared" si="0"/>
        <v>37851</v>
      </c>
      <c r="J2" s="14">
        <f t="shared" si="0"/>
        <v>38215</v>
      </c>
      <c r="K2" s="14">
        <f t="shared" si="0"/>
        <v>38579</v>
      </c>
      <c r="L2" s="14">
        <f t="shared" si="0"/>
        <v>38943</v>
      </c>
      <c r="M2" s="14">
        <f t="shared" si="0"/>
        <v>39307</v>
      </c>
      <c r="N2" s="14">
        <f t="shared" si="0"/>
        <v>39678</v>
      </c>
      <c r="O2" s="14">
        <f t="shared" si="0"/>
        <v>40042</v>
      </c>
      <c r="P2" s="14">
        <f t="shared" si="0"/>
        <v>40406</v>
      </c>
      <c r="Q2" s="14">
        <f t="shared" si="0"/>
        <v>40770</v>
      </c>
      <c r="R2" s="14">
        <f t="shared" si="0"/>
        <v>41134</v>
      </c>
      <c r="S2" s="14">
        <f t="shared" si="0"/>
        <v>41498</v>
      </c>
      <c r="T2" s="14">
        <f>T7-129</f>
        <v>41856</v>
      </c>
      <c r="U2" s="14">
        <f>U7-129</f>
        <v>42227</v>
      </c>
      <c r="V2" s="14">
        <f>V7-129</f>
        <v>42591</v>
      </c>
      <c r="W2" s="14">
        <f>W7-129</f>
        <v>42955</v>
      </c>
      <c r="X2" s="13">
        <v>43318</v>
      </c>
      <c r="Y2" s="13">
        <v>43682</v>
      </c>
      <c r="Z2" s="13">
        <v>44046</v>
      </c>
      <c r="AA2" s="13">
        <v>44417</v>
      </c>
      <c r="AB2" s="13">
        <v>44781</v>
      </c>
      <c r="AC2" s="13">
        <v>45145</v>
      </c>
      <c r="AD2" s="13">
        <v>45509</v>
      </c>
      <c r="AE2" s="13">
        <v>45880</v>
      </c>
      <c r="AF2" s="13">
        <v>46244</v>
      </c>
      <c r="AG2" s="13">
        <v>46608</v>
      </c>
      <c r="AH2" s="13">
        <v>46972</v>
      </c>
      <c r="AI2" s="32">
        <v>47336</v>
      </c>
    </row>
    <row r="3" spans="1:35" ht="25.5" x14ac:dyDescent="0.2">
      <c r="A3" s="31" t="s">
        <v>118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3"/>
      <c r="Y3" s="13" t="s">
        <v>82</v>
      </c>
      <c r="Z3" s="13" t="s">
        <v>83</v>
      </c>
      <c r="AA3" s="13" t="s">
        <v>98</v>
      </c>
      <c r="AB3" s="13" t="s">
        <v>100</v>
      </c>
      <c r="AC3" s="13" t="s">
        <v>101</v>
      </c>
      <c r="AD3" s="13" t="s">
        <v>102</v>
      </c>
      <c r="AE3" s="13" t="s">
        <v>125</v>
      </c>
      <c r="AF3" s="13" t="s">
        <v>134</v>
      </c>
      <c r="AG3" s="13" t="s">
        <v>135</v>
      </c>
      <c r="AH3" s="13" t="s">
        <v>146</v>
      </c>
      <c r="AI3" s="32" t="s">
        <v>157</v>
      </c>
    </row>
    <row r="4" spans="1:35" x14ac:dyDescent="0.2">
      <c r="A4" s="31" t="s">
        <v>75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3">
        <v>43333</v>
      </c>
      <c r="Y4" s="13">
        <v>43697</v>
      </c>
      <c r="Z4" s="13">
        <v>44061</v>
      </c>
      <c r="AA4" s="13">
        <v>44432</v>
      </c>
      <c r="AB4" s="13">
        <v>44796</v>
      </c>
      <c r="AC4" s="13">
        <v>45160</v>
      </c>
      <c r="AD4" s="13">
        <v>45524</v>
      </c>
      <c r="AE4" s="13">
        <v>45895</v>
      </c>
      <c r="AF4" s="13">
        <v>46259</v>
      </c>
      <c r="AG4" s="13">
        <v>46623</v>
      </c>
      <c r="AH4" s="13">
        <v>46987</v>
      </c>
      <c r="AI4" s="32">
        <v>47351</v>
      </c>
    </row>
    <row r="5" spans="1:35" x14ac:dyDescent="0.2">
      <c r="A5" s="31" t="s">
        <v>74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3"/>
      <c r="Y5" s="13">
        <v>43743</v>
      </c>
      <c r="Z5" s="13">
        <v>44107</v>
      </c>
      <c r="AA5" s="15"/>
      <c r="AB5" s="13"/>
      <c r="AC5" s="13">
        <v>45199</v>
      </c>
      <c r="AD5" s="13">
        <v>45563</v>
      </c>
      <c r="AE5" s="13">
        <v>45934</v>
      </c>
      <c r="AF5" s="15"/>
      <c r="AG5" s="15"/>
      <c r="AH5" s="15"/>
      <c r="AI5" s="32">
        <v>47390</v>
      </c>
    </row>
    <row r="6" spans="1:35" ht="25.5" x14ac:dyDescent="0.2">
      <c r="A6" s="31" t="s">
        <v>79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6" t="s">
        <v>80</v>
      </c>
      <c r="Y6" s="17" t="s">
        <v>81</v>
      </c>
      <c r="Z6" s="17" t="s">
        <v>71</v>
      </c>
      <c r="AA6" s="17" t="s">
        <v>72</v>
      </c>
      <c r="AB6" s="17" t="s">
        <v>73</v>
      </c>
      <c r="AC6" s="17" t="s">
        <v>90</v>
      </c>
      <c r="AD6" s="17" t="s">
        <v>91</v>
      </c>
      <c r="AE6" s="17" t="s">
        <v>109</v>
      </c>
      <c r="AF6" s="17" t="s">
        <v>129</v>
      </c>
      <c r="AG6" s="17" t="s">
        <v>133</v>
      </c>
      <c r="AH6" s="17" t="s">
        <v>147</v>
      </c>
      <c r="AI6" s="33" t="s">
        <v>158</v>
      </c>
    </row>
    <row r="7" spans="1:35" x14ac:dyDescent="0.2">
      <c r="A7" s="31" t="s">
        <v>1</v>
      </c>
      <c r="B7" s="14">
        <f>DATE(96,12,20)</f>
        <v>35419</v>
      </c>
      <c r="C7" s="14">
        <f>B7+364</f>
        <v>35783</v>
      </c>
      <c r="D7" s="14">
        <f>C7+364</f>
        <v>36147</v>
      </c>
      <c r="E7" s="14">
        <f>D7+364</f>
        <v>36511</v>
      </c>
      <c r="F7" s="14">
        <f>E7+364</f>
        <v>36875</v>
      </c>
      <c r="G7" s="14">
        <f>F7+371</f>
        <v>37246</v>
      </c>
      <c r="H7" s="14">
        <f t="shared" ref="H7:M7" si="1">G7+364</f>
        <v>37610</v>
      </c>
      <c r="I7" s="14">
        <f t="shared" si="1"/>
        <v>37974</v>
      </c>
      <c r="J7" s="14">
        <f t="shared" si="1"/>
        <v>38338</v>
      </c>
      <c r="K7" s="14">
        <f t="shared" si="1"/>
        <v>38702</v>
      </c>
      <c r="L7" s="14">
        <f t="shared" si="1"/>
        <v>39066</v>
      </c>
      <c r="M7" s="14">
        <f t="shared" si="1"/>
        <v>39430</v>
      </c>
      <c r="N7" s="14">
        <f>M7+371</f>
        <v>39801</v>
      </c>
      <c r="O7" s="14">
        <f t="shared" ref="O7:T7" si="2">N7+364</f>
        <v>40165</v>
      </c>
      <c r="P7" s="14">
        <f t="shared" si="2"/>
        <v>40529</v>
      </c>
      <c r="Q7" s="14">
        <f t="shared" si="2"/>
        <v>40893</v>
      </c>
      <c r="R7" s="14">
        <f t="shared" si="2"/>
        <v>41257</v>
      </c>
      <c r="S7" s="14">
        <f t="shared" si="2"/>
        <v>41621</v>
      </c>
      <c r="T7" s="14">
        <f t="shared" si="2"/>
        <v>41985</v>
      </c>
      <c r="U7" s="14">
        <f>T7+371</f>
        <v>42356</v>
      </c>
      <c r="V7" s="14">
        <f>U7+364</f>
        <v>42720</v>
      </c>
      <c r="W7" s="14">
        <f>V7+364</f>
        <v>43084</v>
      </c>
      <c r="X7" s="13">
        <v>43448</v>
      </c>
      <c r="Y7" s="13">
        <v>43812</v>
      </c>
      <c r="Z7" s="13">
        <v>44176</v>
      </c>
      <c r="AA7" s="13">
        <v>44547</v>
      </c>
      <c r="AB7" s="13">
        <v>44911</v>
      </c>
      <c r="AC7" s="13">
        <v>45275</v>
      </c>
      <c r="AD7" s="13">
        <v>45639</v>
      </c>
      <c r="AE7" s="13">
        <v>46010</v>
      </c>
      <c r="AF7" s="13">
        <v>46374</v>
      </c>
      <c r="AG7" s="13">
        <v>46738</v>
      </c>
      <c r="AH7" s="13">
        <v>47102</v>
      </c>
      <c r="AI7" s="32">
        <v>47466</v>
      </c>
    </row>
    <row r="8" spans="1:35" ht="25.5" x14ac:dyDescent="0.2">
      <c r="A8" s="31" t="s">
        <v>39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3" t="s">
        <v>40</v>
      </c>
      <c r="Y8" s="13" t="s">
        <v>54</v>
      </c>
      <c r="Z8" s="13" t="s">
        <v>87</v>
      </c>
      <c r="AA8" s="13" t="s">
        <v>61</v>
      </c>
      <c r="AB8" s="13" t="s">
        <v>66</v>
      </c>
      <c r="AC8" s="13" t="s">
        <v>92</v>
      </c>
      <c r="AD8" s="13" t="s">
        <v>119</v>
      </c>
      <c r="AE8" s="13" t="s">
        <v>126</v>
      </c>
      <c r="AF8" s="13" t="s">
        <v>130</v>
      </c>
      <c r="AG8" s="13" t="s">
        <v>136</v>
      </c>
      <c r="AH8" s="13" t="s">
        <v>148</v>
      </c>
      <c r="AI8" s="32" t="s">
        <v>159</v>
      </c>
    </row>
    <row r="9" spans="1:35" ht="38.25" customHeight="1" x14ac:dyDescent="0.2">
      <c r="A9" s="31" t="s">
        <v>55</v>
      </c>
      <c r="B9" s="14">
        <f>DATE(97,1,6)</f>
        <v>35436</v>
      </c>
      <c r="C9" s="14">
        <f>C7+17</f>
        <v>35800</v>
      </c>
      <c r="D9" s="14">
        <f>D7+17</f>
        <v>36164</v>
      </c>
      <c r="E9" s="14">
        <f>E7+17</f>
        <v>36528</v>
      </c>
      <c r="F9" s="14">
        <f>F7+18</f>
        <v>36893</v>
      </c>
      <c r="G9" s="14">
        <f>G7+17</f>
        <v>37263</v>
      </c>
      <c r="H9" s="14">
        <f>H7+17</f>
        <v>37627</v>
      </c>
      <c r="I9" s="14">
        <f>I7+17</f>
        <v>37991</v>
      </c>
      <c r="J9" s="14">
        <f>J7+17</f>
        <v>38355</v>
      </c>
      <c r="K9" s="14">
        <f>K7+17</f>
        <v>38719</v>
      </c>
      <c r="L9" s="14">
        <f>L7+18</f>
        <v>39084</v>
      </c>
      <c r="M9" s="14">
        <f>M7+24</f>
        <v>39454</v>
      </c>
      <c r="N9" s="14">
        <f>N7+17</f>
        <v>39818</v>
      </c>
      <c r="O9" s="14">
        <f>O7+17</f>
        <v>40182</v>
      </c>
      <c r="P9" s="14">
        <f>P40</f>
        <v>40546</v>
      </c>
      <c r="Q9" s="14">
        <f>Q40</f>
        <v>40910</v>
      </c>
      <c r="R9" s="14">
        <f>R40+1</f>
        <v>41274</v>
      </c>
      <c r="S9" s="14">
        <f>S40</f>
        <v>41638</v>
      </c>
      <c r="T9" s="14">
        <f>T40</f>
        <v>42002</v>
      </c>
      <c r="U9" s="14">
        <f>U40</f>
        <v>42365</v>
      </c>
      <c r="V9" s="14">
        <f>V40</f>
        <v>42728</v>
      </c>
      <c r="W9" s="14">
        <f>W40</f>
        <v>43091</v>
      </c>
      <c r="X9" s="13">
        <v>43465</v>
      </c>
      <c r="Y9" s="13">
        <v>43829</v>
      </c>
      <c r="Z9" s="13">
        <v>44200</v>
      </c>
      <c r="AA9" s="13">
        <v>44564</v>
      </c>
      <c r="AB9" s="13">
        <v>44928</v>
      </c>
      <c r="AC9" s="13">
        <v>45293</v>
      </c>
      <c r="AD9" s="13">
        <v>45663</v>
      </c>
      <c r="AE9" s="13">
        <v>46027</v>
      </c>
      <c r="AF9" s="13">
        <v>46391</v>
      </c>
      <c r="AG9" s="13">
        <v>46755</v>
      </c>
      <c r="AH9" s="13">
        <v>47120</v>
      </c>
      <c r="AI9" s="32">
        <v>47490</v>
      </c>
    </row>
    <row r="10" spans="1:35" ht="25.5" x14ac:dyDescent="0.2">
      <c r="A10" s="31" t="s">
        <v>76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3">
        <v>43481</v>
      </c>
      <c r="Y10" s="13">
        <v>43845</v>
      </c>
      <c r="Z10" s="13">
        <v>44216</v>
      </c>
      <c r="AA10" s="13">
        <v>44580</v>
      </c>
      <c r="AB10" s="13">
        <v>44944</v>
      </c>
      <c r="AC10" s="13">
        <v>45309</v>
      </c>
      <c r="AD10" s="13">
        <v>45679</v>
      </c>
      <c r="AE10" s="13">
        <v>46043</v>
      </c>
      <c r="AF10" s="13">
        <v>46407</v>
      </c>
      <c r="AG10" s="13">
        <v>46771</v>
      </c>
      <c r="AH10" s="13">
        <v>47136</v>
      </c>
      <c r="AI10" s="32">
        <v>47506</v>
      </c>
    </row>
    <row r="11" spans="1:35" x14ac:dyDescent="0.2">
      <c r="A11" s="31" t="s">
        <v>44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3" t="s">
        <v>46</v>
      </c>
      <c r="Y11" s="13" t="s">
        <v>59</v>
      </c>
      <c r="Z11" s="13" t="s">
        <v>69</v>
      </c>
      <c r="AA11" s="13" t="s">
        <v>70</v>
      </c>
      <c r="AB11" s="13" t="s">
        <v>103</v>
      </c>
      <c r="AC11" s="13" t="s">
        <v>93</v>
      </c>
      <c r="AD11" s="13" t="s">
        <v>120</v>
      </c>
      <c r="AE11" s="13" t="s">
        <v>110</v>
      </c>
      <c r="AF11" s="13" t="s">
        <v>111</v>
      </c>
      <c r="AG11" s="13" t="s">
        <v>137</v>
      </c>
      <c r="AH11" s="13" t="s">
        <v>149</v>
      </c>
      <c r="AI11" s="32" t="s">
        <v>156</v>
      </c>
    </row>
    <row r="12" spans="1:35" x14ac:dyDescent="0.2">
      <c r="A12" s="31" t="s">
        <v>2</v>
      </c>
      <c r="B12" s="14">
        <f>B9+144</f>
        <v>35580</v>
      </c>
      <c r="C12" s="14">
        <f>C9+144</f>
        <v>35944</v>
      </c>
      <c r="D12" s="14">
        <f>D9+144</f>
        <v>36308</v>
      </c>
      <c r="E12" s="14">
        <f>E9+144</f>
        <v>36672</v>
      </c>
      <c r="F12" s="14">
        <f>F9+143</f>
        <v>37036</v>
      </c>
      <c r="G12" s="14">
        <f>G9+144</f>
        <v>37407</v>
      </c>
      <c r="H12" s="14">
        <f>H9+144</f>
        <v>37771</v>
      </c>
      <c r="I12" s="14">
        <f>I9+144</f>
        <v>38135</v>
      </c>
      <c r="J12" s="14">
        <f>J9+144</f>
        <v>38499</v>
      </c>
      <c r="K12" s="14">
        <f>K9+144</f>
        <v>38863</v>
      </c>
      <c r="L12" s="14">
        <f>L9+143</f>
        <v>39227</v>
      </c>
      <c r="M12" s="14">
        <f t="shared" ref="M12:S12" si="3">M9+144</f>
        <v>39598</v>
      </c>
      <c r="N12" s="14">
        <f t="shared" si="3"/>
        <v>39962</v>
      </c>
      <c r="O12" s="14">
        <f t="shared" si="3"/>
        <v>40326</v>
      </c>
      <c r="P12" s="14">
        <f t="shared" si="3"/>
        <v>40690</v>
      </c>
      <c r="Q12" s="14">
        <f t="shared" si="3"/>
        <v>41054</v>
      </c>
      <c r="R12" s="14">
        <f t="shared" si="3"/>
        <v>41418</v>
      </c>
      <c r="S12" s="14">
        <f t="shared" si="3"/>
        <v>41782</v>
      </c>
      <c r="T12" s="14">
        <f>T9+151</f>
        <v>42153</v>
      </c>
      <c r="U12" s="14">
        <f>U9+151</f>
        <v>42516</v>
      </c>
      <c r="V12" s="14">
        <f>V9+151</f>
        <v>42879</v>
      </c>
      <c r="W12" s="14">
        <f>W9+151</f>
        <v>43242</v>
      </c>
      <c r="X12" s="13">
        <v>43610</v>
      </c>
      <c r="Y12" s="13">
        <v>43973</v>
      </c>
      <c r="Z12" s="13">
        <v>44344</v>
      </c>
      <c r="AA12" s="13">
        <v>44708</v>
      </c>
      <c r="AB12" s="13">
        <v>45072</v>
      </c>
      <c r="AC12" s="13">
        <v>45435</v>
      </c>
      <c r="AD12" s="13">
        <v>45807</v>
      </c>
      <c r="AE12" s="13">
        <v>46171</v>
      </c>
      <c r="AF12" s="13">
        <v>46535</v>
      </c>
      <c r="AG12" s="13">
        <v>46899</v>
      </c>
      <c r="AH12" s="13">
        <v>47261</v>
      </c>
      <c r="AI12" s="32">
        <v>47634</v>
      </c>
    </row>
    <row r="13" spans="1:35" x14ac:dyDescent="0.2">
      <c r="A13" s="31" t="s">
        <v>41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3" t="s">
        <v>42</v>
      </c>
      <c r="Y13" s="13" t="s">
        <v>63</v>
      </c>
      <c r="Z13" s="13" t="s">
        <v>64</v>
      </c>
      <c r="AA13" s="13" t="s">
        <v>62</v>
      </c>
      <c r="AB13" s="13" t="s">
        <v>106</v>
      </c>
      <c r="AC13" s="13" t="s">
        <v>94</v>
      </c>
      <c r="AD13" s="13" t="s">
        <v>141</v>
      </c>
      <c r="AE13" s="13" t="s">
        <v>144</v>
      </c>
      <c r="AF13" s="13" t="s">
        <v>114</v>
      </c>
      <c r="AG13" s="13" t="s">
        <v>138</v>
      </c>
      <c r="AH13" s="13" t="s">
        <v>150</v>
      </c>
      <c r="AI13" s="32" t="s">
        <v>160</v>
      </c>
    </row>
    <row r="14" spans="1:35" x14ac:dyDescent="0.2">
      <c r="A14" s="34"/>
      <c r="B14" s="4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3"/>
      <c r="Y14" s="10"/>
      <c r="Z14" s="35"/>
      <c r="AA14" s="1"/>
      <c r="AB14" s="3"/>
      <c r="AC14" s="3"/>
      <c r="AD14" s="3"/>
      <c r="AE14" s="35"/>
      <c r="AF14" s="1"/>
      <c r="AG14" s="1"/>
      <c r="AH14" s="1"/>
      <c r="AI14" s="36"/>
    </row>
    <row r="15" spans="1:35" ht="25.5" x14ac:dyDescent="0.2">
      <c r="A15" s="34" t="s">
        <v>49</v>
      </c>
      <c r="B15" s="4">
        <f t="shared" ref="B15:W15" si="4">B18-130</f>
        <v>35289</v>
      </c>
      <c r="C15" s="5">
        <f t="shared" si="4"/>
        <v>35653</v>
      </c>
      <c r="D15" s="5">
        <f t="shared" si="4"/>
        <v>36017</v>
      </c>
      <c r="E15" s="5">
        <f t="shared" si="4"/>
        <v>36381</v>
      </c>
      <c r="F15" s="5">
        <f t="shared" si="4"/>
        <v>36745</v>
      </c>
      <c r="G15" s="5">
        <f t="shared" si="4"/>
        <v>37116</v>
      </c>
      <c r="H15" s="5">
        <f t="shared" si="4"/>
        <v>37480</v>
      </c>
      <c r="I15" s="5">
        <f t="shared" si="4"/>
        <v>37844</v>
      </c>
      <c r="J15" s="5">
        <f t="shared" si="4"/>
        <v>38208</v>
      </c>
      <c r="K15" s="5">
        <f t="shared" si="4"/>
        <v>38572</v>
      </c>
      <c r="L15" s="5">
        <f t="shared" si="4"/>
        <v>38936</v>
      </c>
      <c r="M15" s="5">
        <f t="shared" si="4"/>
        <v>39300</v>
      </c>
      <c r="N15" s="5">
        <f t="shared" si="4"/>
        <v>39671</v>
      </c>
      <c r="O15" s="5">
        <f t="shared" si="4"/>
        <v>40035</v>
      </c>
      <c r="P15" s="5">
        <f t="shared" si="4"/>
        <v>40399</v>
      </c>
      <c r="Q15" s="5">
        <f t="shared" si="4"/>
        <v>40763</v>
      </c>
      <c r="R15" s="5">
        <f t="shared" si="4"/>
        <v>41127</v>
      </c>
      <c r="S15" s="5">
        <f t="shared" si="4"/>
        <v>41491</v>
      </c>
      <c r="T15" s="5">
        <f t="shared" si="4"/>
        <v>41855</v>
      </c>
      <c r="U15" s="5">
        <f t="shared" si="4"/>
        <v>42226</v>
      </c>
      <c r="V15" s="5">
        <f t="shared" si="4"/>
        <v>42590</v>
      </c>
      <c r="W15" s="5">
        <f t="shared" si="4"/>
        <v>42954</v>
      </c>
      <c r="X15" s="3">
        <v>43318</v>
      </c>
      <c r="Y15" s="10">
        <v>43682</v>
      </c>
      <c r="Z15" s="37">
        <v>44046</v>
      </c>
      <c r="AA15" s="1">
        <v>44417</v>
      </c>
      <c r="AB15" s="3">
        <v>44781</v>
      </c>
      <c r="AC15" s="3">
        <v>45145</v>
      </c>
      <c r="AD15" s="3">
        <v>45509</v>
      </c>
      <c r="AE15" s="13">
        <v>45880</v>
      </c>
      <c r="AF15" s="13">
        <v>46244</v>
      </c>
      <c r="AG15" s="13">
        <v>46608</v>
      </c>
      <c r="AH15" s="13">
        <v>46972</v>
      </c>
      <c r="AI15" s="32">
        <v>47336</v>
      </c>
    </row>
    <row r="16" spans="1:35" x14ac:dyDescent="0.2">
      <c r="A16" s="34" t="s">
        <v>75</v>
      </c>
      <c r="B16" s="4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3">
        <v>43333</v>
      </c>
      <c r="Y16" s="10">
        <v>43697</v>
      </c>
      <c r="Z16" s="37">
        <v>44061</v>
      </c>
      <c r="AA16" s="1">
        <v>44432</v>
      </c>
      <c r="AB16" s="3">
        <v>44796</v>
      </c>
      <c r="AC16" s="3">
        <v>45160</v>
      </c>
      <c r="AD16" s="3">
        <v>45524</v>
      </c>
      <c r="AE16" s="13">
        <v>45895</v>
      </c>
      <c r="AF16" s="13">
        <v>46259</v>
      </c>
      <c r="AG16" s="13">
        <v>46623</v>
      </c>
      <c r="AH16" s="13">
        <v>46987</v>
      </c>
      <c r="AI16" s="32">
        <v>47351</v>
      </c>
    </row>
    <row r="17" spans="1:35" ht="25.5" x14ac:dyDescent="0.2">
      <c r="A17" s="38" t="s">
        <v>79</v>
      </c>
      <c r="B17" s="4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6" t="s">
        <v>80</v>
      </c>
      <c r="Y17" s="7" t="s">
        <v>81</v>
      </c>
      <c r="Z17" s="39" t="s">
        <v>71</v>
      </c>
      <c r="AA17" s="8" t="s">
        <v>72</v>
      </c>
      <c r="AB17" s="9" t="s">
        <v>73</v>
      </c>
      <c r="AC17" s="17" t="s">
        <v>90</v>
      </c>
      <c r="AD17" s="17" t="s">
        <v>91</v>
      </c>
      <c r="AE17" s="17" t="s">
        <v>109</v>
      </c>
      <c r="AF17" s="17" t="s">
        <v>129</v>
      </c>
      <c r="AG17" s="17" t="s">
        <v>133</v>
      </c>
      <c r="AH17" s="17" t="s">
        <v>147</v>
      </c>
      <c r="AI17" s="33" t="s">
        <v>158</v>
      </c>
    </row>
    <row r="18" spans="1:35" x14ac:dyDescent="0.2">
      <c r="A18" s="34" t="s">
        <v>3</v>
      </c>
      <c r="B18" s="4">
        <f>DATE(96,12,20)</f>
        <v>35419</v>
      </c>
      <c r="C18" s="5">
        <f t="shared" ref="C18:W18" si="5">C7</f>
        <v>35783</v>
      </c>
      <c r="D18" s="5">
        <f t="shared" si="5"/>
        <v>36147</v>
      </c>
      <c r="E18" s="5">
        <f t="shared" si="5"/>
        <v>36511</v>
      </c>
      <c r="F18" s="5">
        <f t="shared" si="5"/>
        <v>36875</v>
      </c>
      <c r="G18" s="5">
        <f t="shared" si="5"/>
        <v>37246</v>
      </c>
      <c r="H18" s="5">
        <f t="shared" si="5"/>
        <v>37610</v>
      </c>
      <c r="I18" s="5">
        <f t="shared" si="5"/>
        <v>37974</v>
      </c>
      <c r="J18" s="5">
        <f t="shared" si="5"/>
        <v>38338</v>
      </c>
      <c r="K18" s="5">
        <f t="shared" si="5"/>
        <v>38702</v>
      </c>
      <c r="L18" s="5">
        <f t="shared" si="5"/>
        <v>39066</v>
      </c>
      <c r="M18" s="5">
        <f t="shared" si="5"/>
        <v>39430</v>
      </c>
      <c r="N18" s="5">
        <f t="shared" si="5"/>
        <v>39801</v>
      </c>
      <c r="O18" s="5">
        <f t="shared" si="5"/>
        <v>40165</v>
      </c>
      <c r="P18" s="5">
        <f t="shared" si="5"/>
        <v>40529</v>
      </c>
      <c r="Q18" s="5">
        <f t="shared" si="5"/>
        <v>40893</v>
      </c>
      <c r="R18" s="5">
        <f t="shared" si="5"/>
        <v>41257</v>
      </c>
      <c r="S18" s="5">
        <f t="shared" si="5"/>
        <v>41621</v>
      </c>
      <c r="T18" s="5">
        <f t="shared" si="5"/>
        <v>41985</v>
      </c>
      <c r="U18" s="5">
        <f t="shared" si="5"/>
        <v>42356</v>
      </c>
      <c r="V18" s="5">
        <f t="shared" si="5"/>
        <v>42720</v>
      </c>
      <c r="W18" s="5">
        <f t="shared" si="5"/>
        <v>43084</v>
      </c>
      <c r="X18" s="3">
        <v>43448</v>
      </c>
      <c r="Y18" s="10">
        <v>43812</v>
      </c>
      <c r="Z18" s="37">
        <v>44176</v>
      </c>
      <c r="AA18" s="13">
        <v>44547</v>
      </c>
      <c r="AB18" s="3">
        <v>44911</v>
      </c>
      <c r="AC18" s="13">
        <v>45275</v>
      </c>
      <c r="AD18" s="13">
        <v>45639</v>
      </c>
      <c r="AE18" s="13">
        <v>46010</v>
      </c>
      <c r="AF18" s="13">
        <v>46374</v>
      </c>
      <c r="AG18" s="13">
        <v>46738</v>
      </c>
      <c r="AH18" s="13">
        <v>47102</v>
      </c>
      <c r="AI18" s="32">
        <v>47466</v>
      </c>
    </row>
    <row r="19" spans="1:35" ht="25.5" x14ac:dyDescent="0.2">
      <c r="A19" s="34" t="s">
        <v>39</v>
      </c>
      <c r="B19" s="4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3" t="s">
        <v>40</v>
      </c>
      <c r="Y19" s="10" t="s">
        <v>54</v>
      </c>
      <c r="Z19" s="37" t="s">
        <v>86</v>
      </c>
      <c r="AA19" s="1" t="s">
        <v>61</v>
      </c>
      <c r="AB19" s="3" t="s">
        <v>66</v>
      </c>
      <c r="AC19" s="13" t="s">
        <v>92</v>
      </c>
      <c r="AD19" s="13" t="s">
        <v>121</v>
      </c>
      <c r="AE19" s="13" t="s">
        <v>127</v>
      </c>
      <c r="AF19" s="13" t="s">
        <v>130</v>
      </c>
      <c r="AG19" s="13" t="s">
        <v>136</v>
      </c>
      <c r="AH19" s="13" t="s">
        <v>148</v>
      </c>
      <c r="AI19" s="32" t="s">
        <v>159</v>
      </c>
    </row>
    <row r="20" spans="1:35" ht="38.25" x14ac:dyDescent="0.2">
      <c r="A20" s="34" t="s">
        <v>56</v>
      </c>
      <c r="B20" s="4">
        <f>DATE(97,1,6)</f>
        <v>35436</v>
      </c>
      <c r="C20" s="5">
        <f t="shared" ref="C20:R20" si="6">C9</f>
        <v>35800</v>
      </c>
      <c r="D20" s="5">
        <f t="shared" si="6"/>
        <v>36164</v>
      </c>
      <c r="E20" s="5">
        <f t="shared" si="6"/>
        <v>36528</v>
      </c>
      <c r="F20" s="5">
        <f t="shared" si="6"/>
        <v>36893</v>
      </c>
      <c r="G20" s="5">
        <f t="shared" si="6"/>
        <v>37263</v>
      </c>
      <c r="H20" s="5">
        <f t="shared" si="6"/>
        <v>37627</v>
      </c>
      <c r="I20" s="5">
        <f t="shared" si="6"/>
        <v>37991</v>
      </c>
      <c r="J20" s="5">
        <f t="shared" si="6"/>
        <v>38355</v>
      </c>
      <c r="K20" s="5">
        <f t="shared" si="6"/>
        <v>38719</v>
      </c>
      <c r="L20" s="5">
        <f t="shared" si="6"/>
        <v>39084</v>
      </c>
      <c r="M20" s="5">
        <f t="shared" si="6"/>
        <v>39454</v>
      </c>
      <c r="N20" s="5">
        <f t="shared" si="6"/>
        <v>39818</v>
      </c>
      <c r="O20" s="5">
        <f t="shared" si="6"/>
        <v>40182</v>
      </c>
      <c r="P20" s="5">
        <f t="shared" si="6"/>
        <v>40546</v>
      </c>
      <c r="Q20" s="5">
        <f t="shared" si="6"/>
        <v>40910</v>
      </c>
      <c r="R20" s="5">
        <f t="shared" si="6"/>
        <v>41274</v>
      </c>
      <c r="S20" s="5">
        <f>S9+7</f>
        <v>41645</v>
      </c>
      <c r="T20" s="5">
        <f>T9+7</f>
        <v>42009</v>
      </c>
      <c r="U20" s="5">
        <f>U9+7</f>
        <v>42372</v>
      </c>
      <c r="V20" s="5">
        <f>V9+7</f>
        <v>42735</v>
      </c>
      <c r="W20" s="5">
        <f>W9+7</f>
        <v>43098</v>
      </c>
      <c r="X20" s="3">
        <v>43465</v>
      </c>
      <c r="Y20" s="11">
        <v>43829</v>
      </c>
      <c r="Z20" s="37">
        <v>44200</v>
      </c>
      <c r="AA20" s="1">
        <v>44564</v>
      </c>
      <c r="AB20" s="3">
        <v>44928</v>
      </c>
      <c r="AC20" s="13">
        <v>45292</v>
      </c>
      <c r="AD20" s="13">
        <v>45663</v>
      </c>
      <c r="AE20" s="13">
        <v>46027</v>
      </c>
      <c r="AF20" s="13">
        <v>46391</v>
      </c>
      <c r="AG20" s="13">
        <v>46755</v>
      </c>
      <c r="AH20" s="13">
        <v>47119</v>
      </c>
      <c r="AI20" s="32">
        <v>47490</v>
      </c>
    </row>
    <row r="21" spans="1:35" ht="25.5" x14ac:dyDescent="0.2">
      <c r="A21" s="34" t="s">
        <v>76</v>
      </c>
      <c r="B21" s="4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3">
        <v>43481</v>
      </c>
      <c r="Y21" s="10">
        <v>43845</v>
      </c>
      <c r="Z21" s="37">
        <v>44216</v>
      </c>
      <c r="AA21" s="1">
        <v>44580</v>
      </c>
      <c r="AB21" s="3">
        <v>44944</v>
      </c>
      <c r="AC21" s="13">
        <v>45308</v>
      </c>
      <c r="AD21" s="13">
        <v>45679</v>
      </c>
      <c r="AE21" s="13">
        <v>46043</v>
      </c>
      <c r="AF21" s="13">
        <v>46407</v>
      </c>
      <c r="AG21" s="13">
        <v>46771</v>
      </c>
      <c r="AH21" s="13">
        <v>47135</v>
      </c>
      <c r="AI21" s="32">
        <v>47506</v>
      </c>
    </row>
    <row r="22" spans="1:35" x14ac:dyDescent="0.2">
      <c r="A22" s="34" t="s">
        <v>44</v>
      </c>
      <c r="B22" s="4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3" t="s">
        <v>47</v>
      </c>
      <c r="Y22" s="10" t="s">
        <v>48</v>
      </c>
      <c r="Z22" s="37" t="s">
        <v>68</v>
      </c>
      <c r="AA22" s="1" t="s">
        <v>67</v>
      </c>
      <c r="AB22" s="3" t="s">
        <v>104</v>
      </c>
      <c r="AC22" s="13" t="s">
        <v>95</v>
      </c>
      <c r="AD22" s="13" t="s">
        <v>122</v>
      </c>
      <c r="AE22" s="13" t="s">
        <v>112</v>
      </c>
      <c r="AF22" s="13" t="s">
        <v>113</v>
      </c>
      <c r="AG22" s="13" t="s">
        <v>139</v>
      </c>
      <c r="AH22" s="13" t="s">
        <v>151</v>
      </c>
      <c r="AI22" s="32" t="s">
        <v>162</v>
      </c>
    </row>
    <row r="23" spans="1:35" x14ac:dyDescent="0.2">
      <c r="A23" s="34" t="s">
        <v>4</v>
      </c>
      <c r="B23" s="4">
        <f>B20+130</f>
        <v>35566</v>
      </c>
      <c r="C23" s="5">
        <f>C20+130</f>
        <v>35930</v>
      </c>
      <c r="D23" s="5">
        <f>D20+130</f>
        <v>36294</v>
      </c>
      <c r="E23" s="5">
        <f>E20+130</f>
        <v>36658</v>
      </c>
      <c r="F23" s="5">
        <f>F20+129</f>
        <v>37022</v>
      </c>
      <c r="G23" s="5">
        <f>G20+130</f>
        <v>37393</v>
      </c>
      <c r="H23" s="5">
        <f>H20+130</f>
        <v>37757</v>
      </c>
      <c r="I23" s="5">
        <f>I20+130</f>
        <v>38121</v>
      </c>
      <c r="J23" s="5">
        <f>J20+130</f>
        <v>38485</v>
      </c>
      <c r="K23" s="5">
        <f>K20+130</f>
        <v>38849</v>
      </c>
      <c r="L23" s="5">
        <f>L20+129</f>
        <v>39213</v>
      </c>
      <c r="M23" s="5">
        <f t="shared" ref="M23:W23" si="7">M20+130</f>
        <v>39584</v>
      </c>
      <c r="N23" s="5">
        <f t="shared" si="7"/>
        <v>39948</v>
      </c>
      <c r="O23" s="5">
        <f t="shared" si="7"/>
        <v>40312</v>
      </c>
      <c r="P23" s="5">
        <f t="shared" si="7"/>
        <v>40676</v>
      </c>
      <c r="Q23" s="5">
        <f t="shared" si="7"/>
        <v>41040</v>
      </c>
      <c r="R23" s="5">
        <f t="shared" si="7"/>
        <v>41404</v>
      </c>
      <c r="S23" s="5">
        <f t="shared" si="7"/>
        <v>41775</v>
      </c>
      <c r="T23" s="5">
        <f t="shared" si="7"/>
        <v>42139</v>
      </c>
      <c r="U23" s="5">
        <f t="shared" si="7"/>
        <v>42502</v>
      </c>
      <c r="V23" s="5">
        <f t="shared" si="7"/>
        <v>42865</v>
      </c>
      <c r="W23" s="5">
        <f t="shared" si="7"/>
        <v>43228</v>
      </c>
      <c r="X23" s="3">
        <v>43644</v>
      </c>
      <c r="Y23" s="10">
        <v>44008</v>
      </c>
      <c r="Z23" s="37">
        <v>44379</v>
      </c>
      <c r="AA23" s="1">
        <v>44743</v>
      </c>
      <c r="AB23" s="3">
        <v>45107</v>
      </c>
      <c r="AC23" s="13">
        <v>45471</v>
      </c>
      <c r="AD23" s="13">
        <v>45842</v>
      </c>
      <c r="AE23" s="37">
        <v>46206</v>
      </c>
      <c r="AF23" s="1">
        <v>46570</v>
      </c>
      <c r="AG23" s="1">
        <v>46934</v>
      </c>
      <c r="AH23" s="1">
        <v>47298</v>
      </c>
      <c r="AI23" s="36">
        <v>47662</v>
      </c>
    </row>
    <row r="24" spans="1:35" x14ac:dyDescent="0.2">
      <c r="A24" s="34"/>
      <c r="B24" s="4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3"/>
      <c r="Y24" s="10"/>
      <c r="Z24" s="40"/>
      <c r="AA24" s="18"/>
      <c r="AB24" s="3"/>
      <c r="AC24" s="3"/>
      <c r="AD24" s="3"/>
      <c r="AE24" s="40"/>
      <c r="AF24" s="18"/>
      <c r="AG24" s="18"/>
      <c r="AH24" s="18"/>
      <c r="AI24" s="41"/>
    </row>
    <row r="25" spans="1:35" ht="25.5" x14ac:dyDescent="0.2">
      <c r="A25" s="31" t="s">
        <v>50</v>
      </c>
      <c r="B25" s="14">
        <f>DATE(96,7,1)</f>
        <v>35247</v>
      </c>
      <c r="C25" s="14">
        <f t="shared" ref="C25:J25" si="8">B$46+30</f>
        <v>35611</v>
      </c>
      <c r="D25" s="14">
        <f t="shared" si="8"/>
        <v>35982</v>
      </c>
      <c r="E25" s="14">
        <f t="shared" si="8"/>
        <v>36346</v>
      </c>
      <c r="F25" s="14">
        <f t="shared" si="8"/>
        <v>36710</v>
      </c>
      <c r="G25" s="14">
        <f t="shared" si="8"/>
        <v>37074</v>
      </c>
      <c r="H25" s="14">
        <f t="shared" si="8"/>
        <v>37438</v>
      </c>
      <c r="I25" s="14">
        <f t="shared" si="8"/>
        <v>37802</v>
      </c>
      <c r="J25" s="14">
        <f t="shared" si="8"/>
        <v>38173</v>
      </c>
      <c r="K25" s="14">
        <f>J$46+31</f>
        <v>38538</v>
      </c>
      <c r="L25" s="14">
        <f>K$46+30</f>
        <v>38901</v>
      </c>
      <c r="M25" s="14">
        <f>L$46+30</f>
        <v>39265</v>
      </c>
      <c r="N25" s="14">
        <f>M$46+30</f>
        <v>39629</v>
      </c>
      <c r="O25" s="14">
        <f>N$46+30</f>
        <v>40000</v>
      </c>
      <c r="P25" s="14">
        <f>O$46+30</f>
        <v>40364</v>
      </c>
      <c r="Q25" s="14">
        <f>P$46+31</f>
        <v>40728</v>
      </c>
      <c r="R25" s="14">
        <f>Q$46+31</f>
        <v>41092</v>
      </c>
      <c r="S25" s="14">
        <f>R$46+30</f>
        <v>41455</v>
      </c>
      <c r="T25" s="14">
        <f>S$46+30</f>
        <v>41820</v>
      </c>
      <c r="U25" s="14">
        <f>T$46+30</f>
        <v>42183</v>
      </c>
      <c r="V25" s="14">
        <f>U$46+30</f>
        <v>42546</v>
      </c>
      <c r="W25" s="14">
        <f>V$46+30</f>
        <v>42909</v>
      </c>
      <c r="X25" s="13">
        <v>43283</v>
      </c>
      <c r="Y25" s="13">
        <v>43647</v>
      </c>
      <c r="Z25" s="13">
        <v>44011</v>
      </c>
      <c r="AA25" s="13">
        <v>44382</v>
      </c>
      <c r="AB25" s="13">
        <v>44746</v>
      </c>
      <c r="AC25" s="13">
        <v>45110</v>
      </c>
      <c r="AD25" s="13">
        <v>45474</v>
      </c>
      <c r="AE25" s="13">
        <v>45845</v>
      </c>
      <c r="AF25" s="13">
        <v>46209</v>
      </c>
      <c r="AG25" s="13">
        <v>46573</v>
      </c>
      <c r="AH25" s="13">
        <v>46937</v>
      </c>
      <c r="AI25" s="32">
        <v>47301</v>
      </c>
    </row>
    <row r="26" spans="1:35" x14ac:dyDescent="0.2">
      <c r="A26" s="31" t="s">
        <v>77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3">
        <v>43299</v>
      </c>
      <c r="Y26" s="13">
        <v>43663</v>
      </c>
      <c r="Z26" s="13">
        <v>44033</v>
      </c>
      <c r="AA26" s="13">
        <v>44397</v>
      </c>
      <c r="AB26" s="13">
        <v>44762</v>
      </c>
      <c r="AC26" s="13">
        <v>45126</v>
      </c>
      <c r="AD26" s="13">
        <v>45490</v>
      </c>
      <c r="AE26" s="13">
        <v>45860</v>
      </c>
      <c r="AF26" s="13">
        <v>46224</v>
      </c>
      <c r="AG26" s="13">
        <v>46588</v>
      </c>
      <c r="AH26" s="13">
        <v>46953</v>
      </c>
      <c r="AI26" s="32">
        <v>47317</v>
      </c>
    </row>
    <row r="27" spans="1:35" ht="25.5" x14ac:dyDescent="0.2">
      <c r="A27" s="31" t="s">
        <v>79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6" t="s">
        <v>80</v>
      </c>
      <c r="Y27" s="17" t="s">
        <v>81</v>
      </c>
      <c r="Z27" s="17" t="s">
        <v>71</v>
      </c>
      <c r="AA27" s="17" t="s">
        <v>72</v>
      </c>
      <c r="AB27" s="17" t="s">
        <v>73</v>
      </c>
      <c r="AC27" s="17" t="s">
        <v>90</v>
      </c>
      <c r="AD27" s="17" t="s">
        <v>91</v>
      </c>
      <c r="AE27" s="17" t="s">
        <v>109</v>
      </c>
      <c r="AF27" s="17" t="s">
        <v>129</v>
      </c>
      <c r="AG27" s="17" t="s">
        <v>133</v>
      </c>
      <c r="AH27" s="17" t="s">
        <v>147</v>
      </c>
      <c r="AI27" s="33" t="s">
        <v>158</v>
      </c>
    </row>
    <row r="28" spans="1:35" x14ac:dyDescent="0.2">
      <c r="A28" s="31" t="s">
        <v>5</v>
      </c>
      <c r="B28" s="14">
        <f>B25+167</f>
        <v>35414</v>
      </c>
      <c r="C28" s="14">
        <f t="shared" ref="C28:W28" si="9">C38</f>
        <v>35778</v>
      </c>
      <c r="D28" s="14">
        <f t="shared" si="9"/>
        <v>36149</v>
      </c>
      <c r="E28" s="14">
        <f t="shared" si="9"/>
        <v>36513</v>
      </c>
      <c r="F28" s="14">
        <f t="shared" si="9"/>
        <v>36877</v>
      </c>
      <c r="G28" s="14">
        <f t="shared" si="9"/>
        <v>37241</v>
      </c>
      <c r="H28" s="14">
        <f t="shared" si="9"/>
        <v>37605</v>
      </c>
      <c r="I28" s="14">
        <f t="shared" si="9"/>
        <v>37969</v>
      </c>
      <c r="J28" s="14">
        <f t="shared" si="9"/>
        <v>38340</v>
      </c>
      <c r="K28" s="14">
        <f t="shared" si="9"/>
        <v>38704</v>
      </c>
      <c r="L28" s="14">
        <f t="shared" si="9"/>
        <v>39068</v>
      </c>
      <c r="M28" s="14">
        <f t="shared" si="9"/>
        <v>39432</v>
      </c>
      <c r="N28" s="14">
        <f t="shared" si="9"/>
        <v>39796</v>
      </c>
      <c r="O28" s="14">
        <f t="shared" si="9"/>
        <v>40167</v>
      </c>
      <c r="P28" s="14">
        <f t="shared" si="9"/>
        <v>40531</v>
      </c>
      <c r="Q28" s="14">
        <f t="shared" si="9"/>
        <v>40895</v>
      </c>
      <c r="R28" s="14">
        <f t="shared" si="9"/>
        <v>41258</v>
      </c>
      <c r="S28" s="14">
        <f t="shared" si="9"/>
        <v>41621</v>
      </c>
      <c r="T28" s="14">
        <f t="shared" si="9"/>
        <v>41985</v>
      </c>
      <c r="U28" s="14">
        <f t="shared" si="9"/>
        <v>42348</v>
      </c>
      <c r="V28" s="14">
        <f t="shared" si="9"/>
        <v>42711</v>
      </c>
      <c r="W28" s="14">
        <f t="shared" si="9"/>
        <v>43074</v>
      </c>
      <c r="X28" s="13">
        <v>43448</v>
      </c>
      <c r="Y28" s="13">
        <v>43812</v>
      </c>
      <c r="Z28" s="13">
        <v>44176</v>
      </c>
      <c r="AA28" s="13">
        <v>44547</v>
      </c>
      <c r="AB28" s="13">
        <v>44911</v>
      </c>
      <c r="AC28" s="13">
        <v>45275</v>
      </c>
      <c r="AD28" s="13">
        <v>45639</v>
      </c>
      <c r="AE28" s="13">
        <v>46010</v>
      </c>
      <c r="AF28" s="13">
        <v>46374</v>
      </c>
      <c r="AG28" s="13">
        <v>46738</v>
      </c>
      <c r="AH28" s="13">
        <v>47102</v>
      </c>
      <c r="AI28" s="32">
        <v>47466</v>
      </c>
    </row>
    <row r="29" spans="1:35" ht="25.5" x14ac:dyDescent="0.2">
      <c r="A29" s="31" t="s">
        <v>39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3" t="s">
        <v>40</v>
      </c>
      <c r="Y29" s="13" t="s">
        <v>54</v>
      </c>
      <c r="Z29" s="13" t="s">
        <v>86</v>
      </c>
      <c r="AA29" s="13" t="s">
        <v>65</v>
      </c>
      <c r="AB29" s="13" t="s">
        <v>66</v>
      </c>
      <c r="AC29" s="13" t="s">
        <v>142</v>
      </c>
      <c r="AD29" s="13" t="s">
        <v>121</v>
      </c>
      <c r="AE29" s="13" t="s">
        <v>127</v>
      </c>
      <c r="AF29" s="13" t="s">
        <v>130</v>
      </c>
      <c r="AG29" s="13" t="s">
        <v>136</v>
      </c>
      <c r="AH29" s="13" t="s">
        <v>152</v>
      </c>
      <c r="AI29" s="32" t="s">
        <v>159</v>
      </c>
    </row>
    <row r="30" spans="1:35" ht="53.45" customHeight="1" x14ac:dyDescent="0.2">
      <c r="A30" s="31" t="s">
        <v>57</v>
      </c>
      <c r="B30" s="14">
        <f>DATE(96,12,30)</f>
        <v>35429</v>
      </c>
      <c r="C30" s="14">
        <f t="shared" ref="C30:W30" si="10">C40</f>
        <v>35800</v>
      </c>
      <c r="D30" s="14">
        <f t="shared" si="10"/>
        <v>36164</v>
      </c>
      <c r="E30" s="14">
        <f t="shared" si="10"/>
        <v>36528</v>
      </c>
      <c r="F30" s="14">
        <f t="shared" si="10"/>
        <v>36893</v>
      </c>
      <c r="G30" s="14">
        <f t="shared" si="10"/>
        <v>37256</v>
      </c>
      <c r="H30" s="14">
        <f t="shared" si="10"/>
        <v>37620</v>
      </c>
      <c r="I30" s="14">
        <f t="shared" si="10"/>
        <v>37991</v>
      </c>
      <c r="J30" s="14">
        <f t="shared" si="10"/>
        <v>38355</v>
      </c>
      <c r="K30" s="14">
        <f t="shared" si="10"/>
        <v>38719</v>
      </c>
      <c r="L30" s="14">
        <f t="shared" si="10"/>
        <v>39084</v>
      </c>
      <c r="M30" s="14">
        <f t="shared" si="10"/>
        <v>39447</v>
      </c>
      <c r="N30" s="14">
        <f t="shared" si="10"/>
        <v>39818</v>
      </c>
      <c r="O30" s="14">
        <f t="shared" si="10"/>
        <v>40182</v>
      </c>
      <c r="P30" s="14">
        <f t="shared" si="10"/>
        <v>40546</v>
      </c>
      <c r="Q30" s="14">
        <f t="shared" si="10"/>
        <v>40910</v>
      </c>
      <c r="R30" s="14">
        <f t="shared" si="10"/>
        <v>41273</v>
      </c>
      <c r="S30" s="14">
        <f t="shared" si="10"/>
        <v>41638</v>
      </c>
      <c r="T30" s="14">
        <f t="shared" si="10"/>
        <v>42002</v>
      </c>
      <c r="U30" s="14">
        <f t="shared" si="10"/>
        <v>42365</v>
      </c>
      <c r="V30" s="14">
        <f t="shared" si="10"/>
        <v>42728</v>
      </c>
      <c r="W30" s="14">
        <f t="shared" si="10"/>
        <v>43091</v>
      </c>
      <c r="X30" s="13">
        <v>43465</v>
      </c>
      <c r="Y30" s="19">
        <v>43829</v>
      </c>
      <c r="Z30" s="13">
        <v>44200</v>
      </c>
      <c r="AA30" s="13">
        <v>44564</v>
      </c>
      <c r="AB30" s="13">
        <v>44928</v>
      </c>
      <c r="AC30" s="13">
        <v>45292</v>
      </c>
      <c r="AD30" s="13">
        <v>45663</v>
      </c>
      <c r="AE30" s="13">
        <v>46027</v>
      </c>
      <c r="AF30" s="13">
        <v>46391</v>
      </c>
      <c r="AG30" s="13">
        <v>46755</v>
      </c>
      <c r="AH30" s="13">
        <v>47119</v>
      </c>
      <c r="AI30" s="32">
        <v>47490</v>
      </c>
    </row>
    <row r="31" spans="1:35" ht="25.5" x14ac:dyDescent="0.2">
      <c r="A31" s="31" t="s">
        <v>78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3">
        <v>43481</v>
      </c>
      <c r="Y31" s="13">
        <v>43845</v>
      </c>
      <c r="Z31" s="19">
        <v>44216</v>
      </c>
      <c r="AA31" s="13">
        <v>44580</v>
      </c>
      <c r="AB31" s="13">
        <v>44945</v>
      </c>
      <c r="AC31" s="13">
        <v>45310</v>
      </c>
      <c r="AD31" s="13">
        <v>45679</v>
      </c>
      <c r="AE31" s="13">
        <v>46043</v>
      </c>
      <c r="AF31" s="13">
        <v>46407</v>
      </c>
      <c r="AG31" s="13">
        <v>46771</v>
      </c>
      <c r="AH31" s="13">
        <v>47137</v>
      </c>
      <c r="AI31" s="32">
        <v>47506</v>
      </c>
    </row>
    <row r="32" spans="1:35" x14ac:dyDescent="0.2">
      <c r="A32" s="31" t="s">
        <v>44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3" t="s">
        <v>47</v>
      </c>
      <c r="Y32" s="13" t="s">
        <v>48</v>
      </c>
      <c r="Z32" s="13" t="s">
        <v>68</v>
      </c>
      <c r="AA32" s="13" t="s">
        <v>67</v>
      </c>
      <c r="AB32" s="13" t="s">
        <v>104</v>
      </c>
      <c r="AC32" s="13" t="s">
        <v>95</v>
      </c>
      <c r="AD32" s="13" t="s">
        <v>122</v>
      </c>
      <c r="AE32" s="13" t="s">
        <v>112</v>
      </c>
      <c r="AF32" s="13" t="s">
        <v>113</v>
      </c>
      <c r="AG32" s="13" t="s">
        <v>139</v>
      </c>
      <c r="AH32" s="13" t="s">
        <v>151</v>
      </c>
      <c r="AI32" s="32" t="s">
        <v>162</v>
      </c>
    </row>
    <row r="33" spans="1:35" x14ac:dyDescent="0.2">
      <c r="A33" s="31" t="s">
        <v>6</v>
      </c>
      <c r="B33" s="14">
        <f t="shared" ref="B33:W33" si="11">B$46+29</f>
        <v>35610</v>
      </c>
      <c r="C33" s="14">
        <f t="shared" si="11"/>
        <v>35981</v>
      </c>
      <c r="D33" s="14">
        <f t="shared" si="11"/>
        <v>36345</v>
      </c>
      <c r="E33" s="14">
        <f t="shared" si="11"/>
        <v>36709</v>
      </c>
      <c r="F33" s="14">
        <f t="shared" si="11"/>
        <v>37073</v>
      </c>
      <c r="G33" s="14">
        <f t="shared" si="11"/>
        <v>37437</v>
      </c>
      <c r="H33" s="14">
        <f t="shared" si="11"/>
        <v>37801</v>
      </c>
      <c r="I33" s="14">
        <f t="shared" si="11"/>
        <v>38172</v>
      </c>
      <c r="J33" s="14">
        <f t="shared" si="11"/>
        <v>38536</v>
      </c>
      <c r="K33" s="14">
        <f t="shared" si="11"/>
        <v>38900</v>
      </c>
      <c r="L33" s="14">
        <f t="shared" si="11"/>
        <v>39264</v>
      </c>
      <c r="M33" s="14">
        <f t="shared" si="11"/>
        <v>39628</v>
      </c>
      <c r="N33" s="14">
        <f t="shared" si="11"/>
        <v>39999</v>
      </c>
      <c r="O33" s="14">
        <f t="shared" si="11"/>
        <v>40363</v>
      </c>
      <c r="P33" s="14">
        <f t="shared" si="11"/>
        <v>40726</v>
      </c>
      <c r="Q33" s="14">
        <f t="shared" si="11"/>
        <v>41090</v>
      </c>
      <c r="R33" s="14">
        <f t="shared" si="11"/>
        <v>41454</v>
      </c>
      <c r="S33" s="14">
        <f t="shared" si="11"/>
        <v>41819</v>
      </c>
      <c r="T33" s="14">
        <f t="shared" si="11"/>
        <v>42182</v>
      </c>
      <c r="U33" s="14">
        <f t="shared" si="11"/>
        <v>42545</v>
      </c>
      <c r="V33" s="14">
        <f t="shared" si="11"/>
        <v>42908</v>
      </c>
      <c r="W33" s="14">
        <f t="shared" si="11"/>
        <v>43271</v>
      </c>
      <c r="X33" s="13">
        <v>43644</v>
      </c>
      <c r="Y33" s="19">
        <v>44008</v>
      </c>
      <c r="Z33" s="13">
        <v>44379</v>
      </c>
      <c r="AA33" s="13">
        <v>44743</v>
      </c>
      <c r="AB33" s="13">
        <v>45107</v>
      </c>
      <c r="AC33" s="13">
        <v>45471</v>
      </c>
      <c r="AD33" s="13">
        <v>45842</v>
      </c>
      <c r="AE33" s="37">
        <v>46206</v>
      </c>
      <c r="AF33" s="1">
        <v>46570</v>
      </c>
      <c r="AG33" s="1">
        <v>46934</v>
      </c>
      <c r="AH33" s="1">
        <v>47298</v>
      </c>
      <c r="AI33" s="36">
        <v>47662</v>
      </c>
    </row>
    <row r="34" spans="1:35" x14ac:dyDescent="0.2">
      <c r="A34" s="34"/>
      <c r="B34" s="4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3"/>
      <c r="Y34" s="11"/>
      <c r="Z34" s="40"/>
      <c r="AA34" s="20"/>
      <c r="AB34" s="3"/>
      <c r="AC34" s="3"/>
      <c r="AD34" s="3"/>
      <c r="AE34" s="40"/>
      <c r="AF34" s="20"/>
      <c r="AG34" s="20"/>
      <c r="AH34" s="20"/>
      <c r="AI34" s="42"/>
    </row>
    <row r="35" spans="1:35" ht="25.5" x14ac:dyDescent="0.2">
      <c r="A35" s="34" t="s">
        <v>51</v>
      </c>
      <c r="B35" s="4">
        <f>DATE(96,7,1)</f>
        <v>35247</v>
      </c>
      <c r="C35" s="5">
        <f t="shared" ref="C35:J35" si="12">B$46+30</f>
        <v>35611</v>
      </c>
      <c r="D35" s="5">
        <f t="shared" si="12"/>
        <v>35982</v>
      </c>
      <c r="E35" s="5">
        <f t="shared" si="12"/>
        <v>36346</v>
      </c>
      <c r="F35" s="5">
        <f t="shared" si="12"/>
        <v>36710</v>
      </c>
      <c r="G35" s="5">
        <f t="shared" si="12"/>
        <v>37074</v>
      </c>
      <c r="H35" s="5">
        <f t="shared" si="12"/>
        <v>37438</v>
      </c>
      <c r="I35" s="5">
        <f t="shared" si="12"/>
        <v>37802</v>
      </c>
      <c r="J35" s="5">
        <f t="shared" si="12"/>
        <v>38173</v>
      </c>
      <c r="K35" s="5">
        <f>J$46+31</f>
        <v>38538</v>
      </c>
      <c r="L35" s="5">
        <f>K$46+30</f>
        <v>38901</v>
      </c>
      <c r="M35" s="5">
        <f>L$46+30</f>
        <v>39265</v>
      </c>
      <c r="N35" s="5">
        <f>M$46+30</f>
        <v>39629</v>
      </c>
      <c r="O35" s="5">
        <f>N$46+30</f>
        <v>40000</v>
      </c>
      <c r="P35" s="5">
        <f>O$46+30</f>
        <v>40364</v>
      </c>
      <c r="Q35" s="5">
        <f>P$46+31</f>
        <v>40728</v>
      </c>
      <c r="R35" s="5">
        <f t="shared" ref="R35:W35" si="13">Q$46+30</f>
        <v>41091</v>
      </c>
      <c r="S35" s="5">
        <f t="shared" si="13"/>
        <v>41455</v>
      </c>
      <c r="T35" s="5">
        <f t="shared" si="13"/>
        <v>41820</v>
      </c>
      <c r="U35" s="5">
        <f t="shared" si="13"/>
        <v>42183</v>
      </c>
      <c r="V35" s="5">
        <f t="shared" si="13"/>
        <v>42546</v>
      </c>
      <c r="W35" s="5">
        <f t="shared" si="13"/>
        <v>42909</v>
      </c>
      <c r="X35" s="3">
        <v>43283</v>
      </c>
      <c r="Y35" s="10">
        <v>43647</v>
      </c>
      <c r="Z35" s="37">
        <v>44011</v>
      </c>
      <c r="AA35" s="1">
        <v>44382</v>
      </c>
      <c r="AB35" s="3">
        <v>44746</v>
      </c>
      <c r="AC35" s="13">
        <v>45110</v>
      </c>
      <c r="AD35" s="13">
        <v>45474</v>
      </c>
      <c r="AE35" s="13">
        <v>45845</v>
      </c>
      <c r="AF35" s="13">
        <v>46209</v>
      </c>
      <c r="AG35" s="13">
        <v>46573</v>
      </c>
      <c r="AH35" s="13">
        <v>46937</v>
      </c>
      <c r="AI35" s="32">
        <v>47301</v>
      </c>
    </row>
    <row r="36" spans="1:35" x14ac:dyDescent="0.2">
      <c r="A36" s="34" t="s">
        <v>77</v>
      </c>
      <c r="B36" s="4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3">
        <v>43299</v>
      </c>
      <c r="Y36" s="10">
        <v>43663</v>
      </c>
      <c r="Z36" s="37">
        <v>44033</v>
      </c>
      <c r="AA36" s="1">
        <v>44397</v>
      </c>
      <c r="AB36" s="3">
        <v>44762</v>
      </c>
      <c r="AC36" s="13">
        <v>45126</v>
      </c>
      <c r="AD36" s="13">
        <v>45490</v>
      </c>
      <c r="AE36" s="13">
        <v>45860</v>
      </c>
      <c r="AF36" s="13">
        <v>46224</v>
      </c>
      <c r="AG36" s="13">
        <v>46588</v>
      </c>
      <c r="AH36" s="13">
        <v>46953</v>
      </c>
      <c r="AI36" s="32">
        <v>47317</v>
      </c>
    </row>
    <row r="37" spans="1:35" ht="25.5" x14ac:dyDescent="0.2">
      <c r="A37" s="38" t="s">
        <v>79</v>
      </c>
      <c r="B37" s="4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6" t="s">
        <v>80</v>
      </c>
      <c r="Y37" s="7" t="s">
        <v>81</v>
      </c>
      <c r="Z37" s="39" t="s">
        <v>71</v>
      </c>
      <c r="AA37" s="8" t="s">
        <v>72</v>
      </c>
      <c r="AB37" s="9" t="s">
        <v>73</v>
      </c>
      <c r="AC37" s="17" t="s">
        <v>90</v>
      </c>
      <c r="AD37" s="17" t="s">
        <v>91</v>
      </c>
      <c r="AE37" s="17" t="s">
        <v>109</v>
      </c>
      <c r="AF37" s="17" t="s">
        <v>129</v>
      </c>
      <c r="AG37" s="17" t="s">
        <v>133</v>
      </c>
      <c r="AH37" s="17" t="s">
        <v>147</v>
      </c>
      <c r="AI37" s="33" t="s">
        <v>158</v>
      </c>
    </row>
    <row r="38" spans="1:35" x14ac:dyDescent="0.2">
      <c r="A38" s="34" t="s">
        <v>7</v>
      </c>
      <c r="B38" s="4">
        <f t="shared" ref="B38:J38" si="14">B35+167</f>
        <v>35414</v>
      </c>
      <c r="C38" s="5">
        <f t="shared" si="14"/>
        <v>35778</v>
      </c>
      <c r="D38" s="5">
        <f t="shared" si="14"/>
        <v>36149</v>
      </c>
      <c r="E38" s="5">
        <f t="shared" si="14"/>
        <v>36513</v>
      </c>
      <c r="F38" s="5">
        <f t="shared" si="14"/>
        <v>36877</v>
      </c>
      <c r="G38" s="5">
        <f t="shared" si="14"/>
        <v>37241</v>
      </c>
      <c r="H38" s="5">
        <f t="shared" si="14"/>
        <v>37605</v>
      </c>
      <c r="I38" s="5">
        <f t="shared" si="14"/>
        <v>37969</v>
      </c>
      <c r="J38" s="5">
        <f t="shared" si="14"/>
        <v>38340</v>
      </c>
      <c r="K38" s="5">
        <f>K35+166</f>
        <v>38704</v>
      </c>
      <c r="L38" s="5">
        <f t="shared" ref="L38:R38" si="15">L35+167</f>
        <v>39068</v>
      </c>
      <c r="M38" s="5">
        <f t="shared" si="15"/>
        <v>39432</v>
      </c>
      <c r="N38" s="5">
        <f t="shared" si="15"/>
        <v>39796</v>
      </c>
      <c r="O38" s="5">
        <f t="shared" si="15"/>
        <v>40167</v>
      </c>
      <c r="P38" s="5">
        <f t="shared" si="15"/>
        <v>40531</v>
      </c>
      <c r="Q38" s="5">
        <f t="shared" si="15"/>
        <v>40895</v>
      </c>
      <c r="R38" s="5">
        <f t="shared" si="15"/>
        <v>41258</v>
      </c>
      <c r="S38" s="5">
        <f>S35+166</f>
        <v>41621</v>
      </c>
      <c r="T38" s="5">
        <f>T35+165</f>
        <v>41985</v>
      </c>
      <c r="U38" s="5">
        <f>U35+165</f>
        <v>42348</v>
      </c>
      <c r="V38" s="5">
        <f>V35+165</f>
        <v>42711</v>
      </c>
      <c r="W38" s="5">
        <f>W35+165</f>
        <v>43074</v>
      </c>
      <c r="X38" s="3">
        <v>43448</v>
      </c>
      <c r="Y38" s="10">
        <v>43812</v>
      </c>
      <c r="Z38" s="37">
        <v>44176</v>
      </c>
      <c r="AA38" s="1">
        <v>44547</v>
      </c>
      <c r="AB38" s="3">
        <v>44911</v>
      </c>
      <c r="AC38" s="13">
        <v>45275</v>
      </c>
      <c r="AD38" s="13">
        <v>45639</v>
      </c>
      <c r="AE38" s="13">
        <v>46010</v>
      </c>
      <c r="AF38" s="13">
        <v>46374</v>
      </c>
      <c r="AG38" s="13">
        <v>46738</v>
      </c>
      <c r="AH38" s="13">
        <v>47102</v>
      </c>
      <c r="AI38" s="32">
        <v>47466</v>
      </c>
    </row>
    <row r="39" spans="1:35" ht="25.5" x14ac:dyDescent="0.2">
      <c r="A39" s="34" t="s">
        <v>39</v>
      </c>
      <c r="B39" s="4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3" t="s">
        <v>40</v>
      </c>
      <c r="Y39" s="10" t="s">
        <v>54</v>
      </c>
      <c r="Z39" s="37" t="s">
        <v>60</v>
      </c>
      <c r="AA39" s="1" t="s">
        <v>65</v>
      </c>
      <c r="AB39" s="3" t="s">
        <v>66</v>
      </c>
      <c r="AC39" s="13" t="s">
        <v>92</v>
      </c>
      <c r="AD39" s="13" t="s">
        <v>121</v>
      </c>
      <c r="AE39" s="13" t="s">
        <v>127</v>
      </c>
      <c r="AF39" s="13" t="s">
        <v>130</v>
      </c>
      <c r="AG39" s="13" t="s">
        <v>136</v>
      </c>
      <c r="AH39" s="13" t="s">
        <v>148</v>
      </c>
      <c r="AI39" s="32" t="s">
        <v>159</v>
      </c>
    </row>
    <row r="40" spans="1:35" ht="38.25" x14ac:dyDescent="0.2">
      <c r="A40" s="34" t="s">
        <v>58</v>
      </c>
      <c r="B40" s="4">
        <f>DATE(96,12,30)</f>
        <v>35429</v>
      </c>
      <c r="C40" s="5">
        <f>C38+22</f>
        <v>35800</v>
      </c>
      <c r="D40" s="5">
        <f>D38+15</f>
        <v>36164</v>
      </c>
      <c r="E40" s="5">
        <f>E38+15</f>
        <v>36528</v>
      </c>
      <c r="F40" s="5">
        <f>F38+16</f>
        <v>36893</v>
      </c>
      <c r="G40" s="5">
        <f>G38+15</f>
        <v>37256</v>
      </c>
      <c r="H40" s="5">
        <f>H38+15</f>
        <v>37620</v>
      </c>
      <c r="I40" s="5">
        <f>I38+22</f>
        <v>37991</v>
      </c>
      <c r="J40" s="5">
        <f>J38+15</f>
        <v>38355</v>
      </c>
      <c r="K40" s="5">
        <f>K38+15</f>
        <v>38719</v>
      </c>
      <c r="L40" s="5">
        <f>L38+16</f>
        <v>39084</v>
      </c>
      <c r="M40" s="5">
        <f>M38+15</f>
        <v>39447</v>
      </c>
      <c r="N40" s="5">
        <f>N38+22</f>
        <v>39818</v>
      </c>
      <c r="O40" s="5">
        <f>O38+15</f>
        <v>40182</v>
      </c>
      <c r="P40" s="5">
        <f>P38+15</f>
        <v>40546</v>
      </c>
      <c r="Q40" s="5">
        <f>Q38+15</f>
        <v>40910</v>
      </c>
      <c r="R40" s="5">
        <f>R38+15</f>
        <v>41273</v>
      </c>
      <c r="S40" s="5">
        <f>S38+17</f>
        <v>41638</v>
      </c>
      <c r="T40" s="5">
        <f>T38+17</f>
        <v>42002</v>
      </c>
      <c r="U40" s="5">
        <f>U38+17</f>
        <v>42365</v>
      </c>
      <c r="V40" s="5">
        <f>V38+17</f>
        <v>42728</v>
      </c>
      <c r="W40" s="5">
        <f>W38+17</f>
        <v>43091</v>
      </c>
      <c r="X40" s="3">
        <v>43465</v>
      </c>
      <c r="Y40" s="11">
        <v>43829</v>
      </c>
      <c r="Z40" s="37">
        <v>44200</v>
      </c>
      <c r="AA40" s="1">
        <v>44564</v>
      </c>
      <c r="AB40" s="3">
        <v>44928</v>
      </c>
      <c r="AC40" s="13">
        <v>45292</v>
      </c>
      <c r="AD40" s="13">
        <v>45663</v>
      </c>
      <c r="AE40" s="13">
        <v>46027</v>
      </c>
      <c r="AF40" s="13">
        <v>46391</v>
      </c>
      <c r="AG40" s="13">
        <v>46755</v>
      </c>
      <c r="AH40" s="13">
        <v>47119</v>
      </c>
      <c r="AI40" s="32">
        <v>47490</v>
      </c>
    </row>
    <row r="41" spans="1:35" ht="25.5" x14ac:dyDescent="0.2">
      <c r="A41" s="34" t="s">
        <v>78</v>
      </c>
      <c r="B41" s="4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3">
        <v>43481</v>
      </c>
      <c r="Y41" s="10">
        <v>43845</v>
      </c>
      <c r="Z41" s="43">
        <v>44216</v>
      </c>
      <c r="AA41" s="1">
        <v>44580</v>
      </c>
      <c r="AB41" s="3">
        <v>44945</v>
      </c>
      <c r="AC41" s="13">
        <v>45310</v>
      </c>
      <c r="AD41" s="13">
        <v>45679</v>
      </c>
      <c r="AE41" s="13">
        <v>46043</v>
      </c>
      <c r="AF41" s="13">
        <v>46407</v>
      </c>
      <c r="AG41" s="13">
        <v>46771</v>
      </c>
      <c r="AH41" s="13">
        <v>47137</v>
      </c>
      <c r="AI41" s="32">
        <v>47506</v>
      </c>
    </row>
    <row r="42" spans="1:35" x14ac:dyDescent="0.2">
      <c r="A42" s="34" t="s">
        <v>44</v>
      </c>
      <c r="B42" s="4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3" t="s">
        <v>43</v>
      </c>
      <c r="Y42" s="10" t="s">
        <v>43</v>
      </c>
      <c r="Z42" s="37" t="s">
        <v>43</v>
      </c>
      <c r="AA42" s="1" t="s">
        <v>99</v>
      </c>
      <c r="AB42" s="1" t="s">
        <v>105</v>
      </c>
      <c r="AC42" s="3" t="s">
        <v>124</v>
      </c>
      <c r="AD42" s="13" t="s">
        <v>123</v>
      </c>
      <c r="AE42" s="13" t="s">
        <v>128</v>
      </c>
      <c r="AF42" s="13" t="s">
        <v>131</v>
      </c>
      <c r="AG42" s="13" t="s">
        <v>140</v>
      </c>
      <c r="AH42" s="13" t="s">
        <v>153</v>
      </c>
      <c r="AI42" s="32" t="s">
        <v>161</v>
      </c>
    </row>
    <row r="43" spans="1:35" x14ac:dyDescent="0.2">
      <c r="A43" s="34" t="s">
        <v>45</v>
      </c>
      <c r="B43" s="4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3">
        <v>43539</v>
      </c>
      <c r="Y43" s="10" t="s">
        <v>85</v>
      </c>
      <c r="Z43" s="37" t="s">
        <v>84</v>
      </c>
      <c r="AA43" s="1" t="s">
        <v>52</v>
      </c>
      <c r="AB43" s="3" t="s">
        <v>53</v>
      </c>
      <c r="AC43" s="3" t="s">
        <v>96</v>
      </c>
      <c r="AD43" s="13" t="s">
        <v>97</v>
      </c>
      <c r="AE43" s="13" t="s">
        <v>115</v>
      </c>
      <c r="AF43" s="13" t="s">
        <v>116</v>
      </c>
      <c r="AG43" s="13" t="s">
        <v>155</v>
      </c>
      <c r="AH43" s="13" t="s">
        <v>154</v>
      </c>
      <c r="AI43" s="32" t="s">
        <v>163</v>
      </c>
    </row>
    <row r="44" spans="1:35" x14ac:dyDescent="0.2">
      <c r="A44" s="34" t="s">
        <v>8</v>
      </c>
      <c r="B44" s="4">
        <f t="shared" ref="B44:Q44" si="16">B46-1</f>
        <v>35580</v>
      </c>
      <c r="C44" s="5">
        <f t="shared" si="16"/>
        <v>35951</v>
      </c>
      <c r="D44" s="5">
        <f t="shared" si="16"/>
        <v>36315</v>
      </c>
      <c r="E44" s="5">
        <f t="shared" si="16"/>
        <v>36679</v>
      </c>
      <c r="F44" s="5">
        <f t="shared" si="16"/>
        <v>37043</v>
      </c>
      <c r="G44" s="5">
        <f t="shared" si="16"/>
        <v>37407</v>
      </c>
      <c r="H44" s="5">
        <f t="shared" si="16"/>
        <v>37771</v>
      </c>
      <c r="I44" s="5">
        <f t="shared" si="16"/>
        <v>38142</v>
      </c>
      <c r="J44" s="5">
        <f t="shared" si="16"/>
        <v>38506</v>
      </c>
      <c r="K44" s="5">
        <f t="shared" si="16"/>
        <v>38870</v>
      </c>
      <c r="L44" s="5">
        <f t="shared" si="16"/>
        <v>39234</v>
      </c>
      <c r="M44" s="5">
        <f t="shared" si="16"/>
        <v>39598</v>
      </c>
      <c r="N44" s="5">
        <f t="shared" si="16"/>
        <v>39969</v>
      </c>
      <c r="O44" s="5">
        <f t="shared" si="16"/>
        <v>40333</v>
      </c>
      <c r="P44" s="5">
        <f t="shared" si="16"/>
        <v>40696</v>
      </c>
      <c r="Q44" s="5">
        <f t="shared" si="16"/>
        <v>41060</v>
      </c>
      <c r="R44" s="5">
        <f t="shared" ref="R44:W44" si="17">R46</f>
        <v>41425</v>
      </c>
      <c r="S44" s="5">
        <f t="shared" si="17"/>
        <v>41790</v>
      </c>
      <c r="T44" s="5">
        <f t="shared" si="17"/>
        <v>42153</v>
      </c>
      <c r="U44" s="5">
        <f t="shared" si="17"/>
        <v>42516</v>
      </c>
      <c r="V44" s="5">
        <f t="shared" si="17"/>
        <v>42879</v>
      </c>
      <c r="W44" s="5">
        <f t="shared" si="17"/>
        <v>43242</v>
      </c>
      <c r="X44" s="3">
        <v>43588</v>
      </c>
      <c r="Y44" s="10">
        <v>43952</v>
      </c>
      <c r="Z44" s="37">
        <v>44323</v>
      </c>
      <c r="AA44" s="1">
        <v>44687</v>
      </c>
      <c r="AB44" s="3">
        <v>45051</v>
      </c>
      <c r="AC44" s="3">
        <v>45415</v>
      </c>
      <c r="AD44" s="13">
        <v>45786</v>
      </c>
      <c r="AE44" s="13">
        <v>46150</v>
      </c>
      <c r="AF44" s="13">
        <v>46514</v>
      </c>
      <c r="AG44" s="13">
        <v>46878</v>
      </c>
      <c r="AH44" s="13">
        <v>47241</v>
      </c>
      <c r="AI44" s="32">
        <v>47613</v>
      </c>
    </row>
    <row r="45" spans="1:35" ht="38.25" x14ac:dyDescent="0.2">
      <c r="A45" s="34" t="s">
        <v>35</v>
      </c>
      <c r="B45" s="4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>
        <v>40336</v>
      </c>
      <c r="P45" s="5">
        <f>P46+3</f>
        <v>40700</v>
      </c>
      <c r="Q45" s="5">
        <v>41061</v>
      </c>
      <c r="R45" s="5">
        <f>R$46</f>
        <v>41425</v>
      </c>
      <c r="S45" s="21" t="s">
        <v>36</v>
      </c>
      <c r="T45" s="21" t="s">
        <v>36</v>
      </c>
      <c r="U45" s="21" t="s">
        <v>36</v>
      </c>
      <c r="V45" s="21" t="s">
        <v>36</v>
      </c>
      <c r="W45" s="21" t="s">
        <v>36</v>
      </c>
      <c r="X45" s="3">
        <v>43592</v>
      </c>
      <c r="Y45" s="10" t="s">
        <v>36</v>
      </c>
      <c r="Z45" s="37" t="s">
        <v>36</v>
      </c>
      <c r="AA45" s="1" t="s">
        <v>36</v>
      </c>
      <c r="AB45" s="3" t="s">
        <v>36</v>
      </c>
      <c r="AC45" s="3" t="s">
        <v>36</v>
      </c>
      <c r="AD45" s="13" t="s">
        <v>36</v>
      </c>
      <c r="AE45" s="13" t="s">
        <v>36</v>
      </c>
      <c r="AF45" s="13" t="s">
        <v>36</v>
      </c>
      <c r="AG45" s="13" t="s">
        <v>36</v>
      </c>
      <c r="AH45" s="13" t="s">
        <v>36</v>
      </c>
      <c r="AI45" s="32" t="s">
        <v>36</v>
      </c>
    </row>
    <row r="46" spans="1:35" ht="25.5" x14ac:dyDescent="0.2">
      <c r="A46" s="34" t="s">
        <v>34</v>
      </c>
      <c r="B46" s="4">
        <f>B40+152</f>
        <v>35581</v>
      </c>
      <c r="C46" s="5">
        <f>C40+152</f>
        <v>35952</v>
      </c>
      <c r="D46" s="5">
        <f>D40+152</f>
        <v>36316</v>
      </c>
      <c r="E46" s="5">
        <f>E40+152</f>
        <v>36680</v>
      </c>
      <c r="F46" s="5">
        <f>F40+151</f>
        <v>37044</v>
      </c>
      <c r="G46" s="5">
        <f>G40+152</f>
        <v>37408</v>
      </c>
      <c r="H46" s="5">
        <f>H40+152</f>
        <v>37772</v>
      </c>
      <c r="I46" s="5">
        <f>I40+152</f>
        <v>38143</v>
      </c>
      <c r="J46" s="5">
        <f>J40+152</f>
        <v>38507</v>
      </c>
      <c r="K46" s="5">
        <f>K40+152</f>
        <v>38871</v>
      </c>
      <c r="L46" s="5">
        <f>L40+151</f>
        <v>39235</v>
      </c>
      <c r="M46" s="5">
        <f>M40+152</f>
        <v>39599</v>
      </c>
      <c r="N46" s="5">
        <f>N40+152</f>
        <v>39970</v>
      </c>
      <c r="O46" s="5">
        <f>O40+152</f>
        <v>40334</v>
      </c>
      <c r="P46" s="5">
        <f>P40+151</f>
        <v>40697</v>
      </c>
      <c r="Q46" s="5">
        <f>Q40+151</f>
        <v>41061</v>
      </c>
      <c r="R46" s="5">
        <f>R40+152</f>
        <v>41425</v>
      </c>
      <c r="S46" s="5">
        <f>S40+152</f>
        <v>41790</v>
      </c>
      <c r="T46" s="5">
        <f>T40+151</f>
        <v>42153</v>
      </c>
      <c r="U46" s="5">
        <f>U40+151</f>
        <v>42516</v>
      </c>
      <c r="V46" s="5">
        <f>V40+151</f>
        <v>42879</v>
      </c>
      <c r="W46" s="5">
        <f>W40+151</f>
        <v>43242</v>
      </c>
      <c r="X46" s="3">
        <v>43588</v>
      </c>
      <c r="Y46" s="10">
        <v>43952</v>
      </c>
      <c r="Z46" s="37">
        <v>44323</v>
      </c>
      <c r="AA46" s="1">
        <v>44687</v>
      </c>
      <c r="AB46" s="3">
        <v>45051</v>
      </c>
      <c r="AC46" s="3">
        <v>45415</v>
      </c>
      <c r="AD46" s="13">
        <v>45786</v>
      </c>
      <c r="AE46" s="13">
        <v>46150</v>
      </c>
      <c r="AF46" s="13">
        <v>46514</v>
      </c>
      <c r="AG46" s="13">
        <v>46878</v>
      </c>
      <c r="AH46" s="13">
        <v>47241</v>
      </c>
      <c r="AI46" s="32">
        <v>47613</v>
      </c>
    </row>
    <row r="47" spans="1:35" ht="13.5" thickBot="1" x14ac:dyDescent="0.25">
      <c r="A47" s="44"/>
      <c r="B47" s="45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7"/>
      <c r="Y47" s="48"/>
      <c r="Z47" s="49"/>
      <c r="AA47" s="50"/>
      <c r="AB47" s="47"/>
      <c r="AC47" s="47"/>
      <c r="AD47" s="51"/>
      <c r="AE47" s="51"/>
      <c r="AF47" s="51"/>
      <c r="AG47" s="51"/>
      <c r="AH47" s="51"/>
      <c r="AI47" s="52"/>
    </row>
  </sheetData>
  <phoneticPr fontId="0" type="noConversion"/>
  <printOptions horizontalCentered="1"/>
  <pageMargins left="0.5" right="0.5" top="0.5" bottom="0.55000000000000004" header="0" footer="0"/>
  <pageSetup fitToHeight="0" orientation="landscape" r:id="rId1"/>
  <headerFooter alignWithMargins="0">
    <oddHeader>&amp;L&amp;"Times New Roman"&amp;12UT Southwestern Medical Center&amp;C&amp;"Times New Roman"&amp;12Projected Academic Calendar&amp;R&amp;"Times New Roman"&amp;12Office of the Registrar</oddHeader>
    <oddFooter>&amp;L&amp;"Times New Roman"&amp;12calproj.123&amp;R&amp;"Times New Roman"&amp;12&amp;D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MedSch-5 Years (SW)</vt:lpstr>
      <vt:lpstr>'MedSch-5 Years (SW)'!Print_Area</vt:lpstr>
      <vt:lpstr>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Medical School Five-Year Academic Calendar - UT Southwestern</dc:title>
  <dc:subject/>
  <dc:creator>Adam Abercrombie</dc:creator>
  <cp:keywords/>
  <dc:description/>
  <cp:lastModifiedBy>Adam Abercrombie</cp:lastModifiedBy>
  <cp:lastPrinted>2019-03-28T14:06:16Z</cp:lastPrinted>
  <dcterms:created xsi:type="dcterms:W3CDTF">2009-08-21T17:41:45Z</dcterms:created>
  <dcterms:modified xsi:type="dcterms:W3CDTF">2024-11-12T12:12:24Z</dcterms:modified>
  <cp:category/>
</cp:coreProperties>
</file>